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75" tabRatio="500" activeTab="1"/>
  </bookViews>
  <sheets>
    <sheet name="1 курс" sheetId="1" r:id="rId1"/>
    <sheet name="2-3 курс 2019 набор" sheetId="2" r:id="rId2"/>
    <sheet name="3 курс" sheetId="3" r:id="rId3"/>
    <sheet name="2 курс" sheetId="4" r:id="rId4"/>
    <sheet name=" КГ 1 курс" sheetId="5" r:id="rId5"/>
    <sheet name="1 курс 2018" sheetId="6" r:id="rId6"/>
    <sheet name="УП титульн" sheetId="7" r:id="rId7"/>
    <sheet name="КГ титульн" sheetId="8" r:id="rId8"/>
  </sheets>
  <definedNames/>
  <calcPr fullCalcOnLoad="1"/>
</workbook>
</file>

<file path=xl/sharedStrings.xml><?xml version="1.0" encoding="utf-8"?>
<sst xmlns="http://schemas.openxmlformats.org/spreadsheetml/2006/main" count="804" uniqueCount="348">
  <si>
    <t>индекс</t>
  </si>
  <si>
    <t>Наименование циклов, дисциплин, профессиональных модулей, МДК, практик</t>
  </si>
  <si>
    <t xml:space="preserve">Промежуточная аттестация </t>
  </si>
  <si>
    <t>Распределение учебной нагрузки и промежуточной аттестации по курсам и семестрам</t>
  </si>
  <si>
    <t>1 курс</t>
  </si>
  <si>
    <t>Всего</t>
  </si>
  <si>
    <t>объем работы обучающихся во взаимодействии с преподавателем (час)</t>
  </si>
  <si>
    <t>самостоятельная работа</t>
  </si>
  <si>
    <t>учебные занятия</t>
  </si>
  <si>
    <t>ДЗ</t>
  </si>
  <si>
    <t>урок</t>
  </si>
  <si>
    <t>семинар</t>
  </si>
  <si>
    <t>лекция</t>
  </si>
  <si>
    <t>лабораторно - практические занятия</t>
  </si>
  <si>
    <t>курсовой проект</t>
  </si>
  <si>
    <t>консультация</t>
  </si>
  <si>
    <t>Лаборно-практические занятия</t>
  </si>
  <si>
    <t>Вариативная часть</t>
  </si>
  <si>
    <t>Итого часов с учетом ВЧ</t>
  </si>
  <si>
    <t>2 курс</t>
  </si>
  <si>
    <t>3 курс</t>
  </si>
  <si>
    <t>3 семестр 16 нед</t>
  </si>
  <si>
    <t>4 семестр  19 нед</t>
  </si>
  <si>
    <t>5 семестр 12 нед</t>
  </si>
  <si>
    <t>6 семестр 9 недель</t>
  </si>
  <si>
    <t>Э,ЭК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</si>
  <si>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</si>
  <si>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</si>
  <si>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</si>
  <si>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</si>
  <si>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</si>
  <si>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История</t>
  </si>
  <si>
    <t>ОГСЭ.03</t>
  </si>
  <si>
    <t>Иностранный язык в профессиональной деятельности</t>
  </si>
  <si>
    <t>ОГСЭ.04</t>
  </si>
  <si>
    <t>Физическая культура</t>
  </si>
  <si>
    <t>ОГСЭ.05</t>
  </si>
  <si>
    <t>Психология общения</t>
  </si>
  <si>
    <t>5</t>
  </si>
  <si>
    <t>ЕН.00</t>
  </si>
  <si>
    <t xml:space="preserve">Математический и общий естественнонаучный цикл </t>
  </si>
  <si>
    <t>ЕН.01.</t>
  </si>
  <si>
    <t>Элементы высшей математики</t>
  </si>
  <si>
    <t>ЕН.02.</t>
  </si>
  <si>
    <t>Экологические основы природопользования</t>
  </si>
  <si>
    <t>ОП.00</t>
  </si>
  <si>
    <t>Общепрофессиональный цикл</t>
  </si>
  <si>
    <t>ОП. 01</t>
  </si>
  <si>
    <t>Экономика организации</t>
  </si>
  <si>
    <t>ОП. 02</t>
  </si>
  <si>
    <t>Менеджмент</t>
  </si>
  <si>
    <t>ОП. 03.</t>
  </si>
  <si>
    <t>Бухгалтерский учет</t>
  </si>
  <si>
    <t>ОП. 04.</t>
  </si>
  <si>
    <t>Организация бухгалтерского учета в банках</t>
  </si>
  <si>
    <t>ОП. 05.</t>
  </si>
  <si>
    <t>Анализ финансово-хозяйственной деятельности</t>
  </si>
  <si>
    <t>ОП. 06</t>
  </si>
  <si>
    <t>Рынок ценных бумаг</t>
  </si>
  <si>
    <t>ОП. 07.</t>
  </si>
  <si>
    <t>Безопасность жизнедеятельности</t>
  </si>
  <si>
    <t>ОП. 08.</t>
  </si>
  <si>
    <t>Основы предпринимательской деятельности</t>
  </si>
  <si>
    <t>ОП. 09.</t>
  </si>
  <si>
    <t>Информационные технологии в профессиональной деятельности/ Адаптивные информационные технологии в профессиональной деятельности</t>
  </si>
  <si>
    <t>АД. 01</t>
  </si>
  <si>
    <t>П.00</t>
  </si>
  <si>
    <t>Профессиональный цикл</t>
  </si>
  <si>
    <t>ПМ. 01</t>
  </si>
  <si>
    <t>Ведение расчётных операций</t>
  </si>
  <si>
    <t>МДК.01.01</t>
  </si>
  <si>
    <t>Организация безналичных расчётов</t>
  </si>
  <si>
    <t>МДК 01.02.</t>
  </si>
  <si>
    <t>Кассовые операции банка</t>
  </si>
  <si>
    <t>МДК 01.03</t>
  </si>
  <si>
    <t>Международные расчёты по экспортно-импортным операциям</t>
  </si>
  <si>
    <t>УП. 01</t>
  </si>
  <si>
    <t>Учебная практика</t>
  </si>
  <si>
    <t>ПП. 01</t>
  </si>
  <si>
    <t>Производственная практика</t>
  </si>
  <si>
    <t>Экзамен ПМ 01</t>
  </si>
  <si>
    <t>ПМ 02</t>
  </si>
  <si>
    <t>Осуществление кредитных операций</t>
  </si>
  <si>
    <t>МДК.02.01</t>
  </si>
  <si>
    <t>Организация кредитной работы</t>
  </si>
  <si>
    <t>МДК 02.02</t>
  </si>
  <si>
    <t>Учёт кредитных операций</t>
  </si>
  <si>
    <t>УП. 02</t>
  </si>
  <si>
    <t>ПП. 02</t>
  </si>
  <si>
    <t>Экзамен ПМ 02</t>
  </si>
  <si>
    <t>ПМ 03</t>
  </si>
  <si>
    <t>Выполнение работ по профессии «Агент банка»</t>
  </si>
  <si>
    <t>МДК 03.01.</t>
  </si>
  <si>
    <t>УП 03</t>
  </si>
  <si>
    <t>ПП. 03</t>
  </si>
  <si>
    <t>Экзамен ПМ 03</t>
  </si>
  <si>
    <t>ПДП.00</t>
  </si>
  <si>
    <t xml:space="preserve">Преддипломная практика </t>
  </si>
  <si>
    <t>Промежуточная аттестация</t>
  </si>
  <si>
    <t>Вариативная часть образовательной программы</t>
  </si>
  <si>
    <t>Демонстрационный экзамен</t>
  </si>
  <si>
    <t>ГИА.00</t>
  </si>
  <si>
    <t>Государственная итоговая аттестация</t>
  </si>
  <si>
    <t>Итого</t>
  </si>
  <si>
    <t>Консультации 4 часа на одного обучающегося на каждый учебный год</t>
  </si>
  <si>
    <t>ВСЕГО</t>
  </si>
  <si>
    <t>дисциплин и МДК</t>
  </si>
  <si>
    <t>Государственная (итоговая) аттестация 2 недели</t>
  </si>
  <si>
    <t>учебной практики</t>
  </si>
  <si>
    <t>Выполнение выпускной квалификационной работы в виде демонстрационного экзамена</t>
  </si>
  <si>
    <t>производственной практики</t>
  </si>
  <si>
    <t>дифференцированных зачётов</t>
  </si>
  <si>
    <t>экзаменов</t>
  </si>
  <si>
    <t>экзаменов квалификационных</t>
  </si>
  <si>
    <t>3,4,5,6</t>
  </si>
  <si>
    <t>План учебного процесса по ППССЗ по специальности 38.02.07 Банковское дело</t>
  </si>
  <si>
    <t>Рабочий учебный план на 2019- 2022 учебные годы</t>
  </si>
  <si>
    <t>курсовые работы</t>
  </si>
  <si>
    <t>демонстарционный экзамен</t>
  </si>
  <si>
    <t>Максимальная учебная нагрузка</t>
  </si>
  <si>
    <t>экзамены</t>
  </si>
  <si>
    <t>диф.зачеты</t>
  </si>
  <si>
    <t>зачеты</t>
  </si>
  <si>
    <t xml:space="preserve"> объем образовательной программы в академических часах</t>
  </si>
  <si>
    <t xml:space="preserve"> промежуточная аттесация</t>
  </si>
  <si>
    <t>1 семестр 16 недель</t>
  </si>
  <si>
    <t>2 семестр 22 недели</t>
  </si>
  <si>
    <t>3 семестр 16 недель</t>
  </si>
  <si>
    <t>4 семестр 22 недели</t>
  </si>
  <si>
    <t>5 семестр 16 недель</t>
  </si>
  <si>
    <t>6 семестр 22 недели</t>
  </si>
  <si>
    <t xml:space="preserve"> ВСЕГО</t>
  </si>
  <si>
    <t xml:space="preserve"> промежуточная аттестация</t>
  </si>
  <si>
    <t>Обяз. часть</t>
  </si>
  <si>
    <t>Вар. часть</t>
  </si>
  <si>
    <t>всего</t>
  </si>
  <si>
    <t>урок, лекция</t>
  </si>
  <si>
    <t xml:space="preserve"> ЛПЗ</t>
  </si>
  <si>
    <t>консультации</t>
  </si>
  <si>
    <t>ВСР</t>
  </si>
  <si>
    <t>лабораторно-практические занятия</t>
  </si>
  <si>
    <t>уро, лекция</t>
  </si>
  <si>
    <t>ОД</t>
  </si>
  <si>
    <t>Общеобразовательный цикл</t>
  </si>
  <si>
    <t>ОДБ</t>
  </si>
  <si>
    <t>Базовые дисциплины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</si>
  <si>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</si>
  <si>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</si>
  <si>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</si>
  <si>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</si>
  <si>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</si>
  <si>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</si>
  <si>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</si>
  <si>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ОДБ.05</t>
  </si>
  <si>
    <t>Обществознание</t>
  </si>
  <si>
    <t>ОДБ.06</t>
  </si>
  <si>
    <t>География</t>
  </si>
  <si>
    <t>ОДБ.07</t>
  </si>
  <si>
    <t>Естествознание</t>
  </si>
  <si>
    <t>ОДБ.08</t>
  </si>
  <si>
    <t>ОДБ.09</t>
  </si>
  <si>
    <t>ОБЖ</t>
  </si>
  <si>
    <t>ОДБ.10</t>
  </si>
  <si>
    <t>Астрономия</t>
  </si>
  <si>
    <t>ОДП</t>
  </si>
  <si>
    <t>Профильные дисциплины</t>
  </si>
  <si>
    <t>ОДП.01</t>
  </si>
  <si>
    <t>Математика</t>
  </si>
  <si>
    <t>ОДП.02</t>
  </si>
  <si>
    <t>Информатика и ИКТ</t>
  </si>
  <si>
    <t>ОДП.03</t>
  </si>
  <si>
    <t>Экономика</t>
  </si>
  <si>
    <t>ОДП.04</t>
  </si>
  <si>
    <t>Право</t>
  </si>
  <si>
    <t xml:space="preserve">2 курс </t>
  </si>
  <si>
    <t xml:space="preserve">38.02.07 Банковское дело (3 курс) 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</si>
  <si>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</si>
  <si>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</si>
  <si>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</si>
  <si>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01-07 сентября</t>
  </si>
  <si>
    <t>08-14 сентября</t>
  </si>
  <si>
    <t>15-21 сентября</t>
  </si>
  <si>
    <t>22-28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</si>
  <si>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</si>
  <si>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</si>
  <si>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</si>
  <si>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</si>
  <si>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</si>
  <si>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</si>
  <si>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</si>
  <si>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</si>
  <si>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</si>
  <si>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</si>
  <si>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</si>
  <si>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>15-21 декабря</t>
  </si>
  <si>
    <t xml:space="preserve">22-28 декабря </t>
  </si>
  <si>
    <t>29дек.-4 янв.</t>
  </si>
  <si>
    <t>5-11 января</t>
  </si>
  <si>
    <t>12-18 января</t>
  </si>
  <si>
    <t>19-25 января</t>
  </si>
  <si>
    <t>26 янв.-1 февр.</t>
  </si>
  <si>
    <t>02-08 февраля</t>
  </si>
  <si>
    <t>9-15 февраля</t>
  </si>
  <si>
    <t>16-22 февраля</t>
  </si>
  <si>
    <t>23-01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</si>
  <si>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</si>
  <si>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</si>
  <si>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</si>
  <si>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</si>
  <si>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</si>
  <si>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</si>
  <si>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</si>
  <si>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</si>
  <si>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</si>
  <si>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</si>
  <si>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</si>
  <si>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</si>
  <si>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</si>
  <si>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</si>
  <si>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</si>
  <si>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</si>
  <si>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</si>
  <si>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</si>
  <si>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Июль</t>
  </si>
  <si>
    <t>август</t>
  </si>
  <si>
    <t>Всего часов</t>
  </si>
  <si>
    <t>Номера календарных недель</t>
  </si>
  <si>
    <t>Порядковые номера  недель учебного года</t>
  </si>
  <si>
    <t>ОГСЭ 01</t>
  </si>
  <si>
    <t>обяз. уч.</t>
  </si>
  <si>
    <t>сам. р. с.</t>
  </si>
  <si>
    <t>ОГСЭ 03</t>
  </si>
  <si>
    <t>ОГСЭ 04</t>
  </si>
  <si>
    <t xml:space="preserve">Физическая культура </t>
  </si>
  <si>
    <t xml:space="preserve">З </t>
  </si>
  <si>
    <t>ОП 04</t>
  </si>
  <si>
    <t>ОП 05</t>
  </si>
  <si>
    <t>Ведение расчетных операций</t>
  </si>
  <si>
    <t>МДК 02.01</t>
  </si>
  <si>
    <t>Организация безналичных расчетов</t>
  </si>
  <si>
    <t>УП 02</t>
  </si>
  <si>
    <t>ПП 02</t>
  </si>
  <si>
    <t>ПДП 00</t>
  </si>
  <si>
    <t xml:space="preserve">Практика преддипломная </t>
  </si>
  <si>
    <t>ГИА 00</t>
  </si>
  <si>
    <t>Подготовка к ГИА</t>
  </si>
  <si>
    <t>ГИА</t>
  </si>
  <si>
    <t>Всего час. в неделю обязательной учебной нагрузки</t>
  </si>
  <si>
    <t>Всего час. в неделю сам-ой нагрузки</t>
  </si>
  <si>
    <t>Всего, час. в неделю макс.нагрузки</t>
  </si>
  <si>
    <t>38.02.07 Банковское дело (2 курс)</t>
  </si>
  <si>
    <t>ОГСЭ 02</t>
  </si>
  <si>
    <t xml:space="preserve">История </t>
  </si>
  <si>
    <t>З</t>
  </si>
  <si>
    <t>ЕН 01</t>
  </si>
  <si>
    <t xml:space="preserve">Элементы высшей математики </t>
  </si>
  <si>
    <t>ЕН 02</t>
  </si>
  <si>
    <t>ОП 01</t>
  </si>
  <si>
    <t>Эк</t>
  </si>
  <si>
    <t>ОП 03</t>
  </si>
  <si>
    <t>ОП 07</t>
  </si>
  <si>
    <t>Э</t>
  </si>
  <si>
    <t>МДК 01.01</t>
  </si>
  <si>
    <t>МДК 03.01</t>
  </si>
  <si>
    <t xml:space="preserve">промежуточная аттестация </t>
  </si>
  <si>
    <t xml:space="preserve">каникулы </t>
  </si>
  <si>
    <t xml:space="preserve">38.02.07 Банковское дело (1 курс) </t>
  </si>
  <si>
    <t xml:space="preserve">География </t>
  </si>
  <si>
    <t xml:space="preserve">Естествознание </t>
  </si>
  <si>
    <t>ОДБ.8</t>
  </si>
  <si>
    <t>ОДБ.9</t>
  </si>
  <si>
    <t>ОДП.16</t>
  </si>
  <si>
    <t>ОДП.20</t>
  </si>
  <si>
    <t xml:space="preserve">Экономика </t>
  </si>
  <si>
    <t>ОДП.21</t>
  </si>
  <si>
    <t xml:space="preserve">Право </t>
  </si>
  <si>
    <t>ОГСЭ 05</t>
  </si>
  <si>
    <t>Иностранный язык в проф.деятельности</t>
  </si>
  <si>
    <t>Основы интеллектуального труда</t>
  </si>
  <si>
    <t>УП. 03</t>
  </si>
  <si>
    <t>ПМ. 03</t>
  </si>
  <si>
    <t>Календарный  учебный график</t>
  </si>
  <si>
    <t xml:space="preserve">                  по специальности 38.02.07 Банковское дело</t>
  </si>
  <si>
    <t xml:space="preserve">1 курс </t>
  </si>
  <si>
    <t>Курс 1</t>
  </si>
  <si>
    <t>сентябрь</t>
  </si>
  <si>
    <t>Октябрь</t>
  </si>
  <si>
    <t xml:space="preserve">    ноябрь</t>
  </si>
  <si>
    <t xml:space="preserve"> декабрь</t>
  </si>
  <si>
    <t xml:space="preserve">всего за 1 семестр </t>
  </si>
  <si>
    <t>Январь</t>
  </si>
  <si>
    <t>Февраль</t>
  </si>
  <si>
    <t>Март</t>
  </si>
  <si>
    <t>Апрель</t>
  </si>
  <si>
    <t>Май</t>
  </si>
  <si>
    <t>Июнь</t>
  </si>
  <si>
    <t>всего за 2 семестр</t>
  </si>
  <si>
    <t>Август</t>
  </si>
  <si>
    <t>Всего часов обяз.уч.</t>
  </si>
  <si>
    <t>Всего часов сам. раб.</t>
  </si>
  <si>
    <t>даты</t>
  </si>
  <si>
    <t>1.</t>
  </si>
  <si>
    <t>ОДБ. 00</t>
  </si>
  <si>
    <t xml:space="preserve">Общеобразовательный   цикл </t>
  </si>
  <si>
    <t>ОДБ. 01</t>
  </si>
  <si>
    <t>ОДБ. 02</t>
  </si>
  <si>
    <t>ОДБ. 03</t>
  </si>
  <si>
    <t>ОДБ. 04</t>
  </si>
  <si>
    <t>ОДБ. 05</t>
  </si>
  <si>
    <t xml:space="preserve">Обществознание </t>
  </si>
  <si>
    <t>ОДБ. 06</t>
  </si>
  <si>
    <t>ОДБ. 07</t>
  </si>
  <si>
    <t>ОДБ. 8</t>
  </si>
  <si>
    <t>ОДБ. 9</t>
  </si>
  <si>
    <t>ОДБ. 10</t>
  </si>
  <si>
    <t>ОДП. 10</t>
  </si>
  <si>
    <t>ОДП. 11</t>
  </si>
  <si>
    <t>ОДП. 12</t>
  </si>
  <si>
    <t>Всего час. в неделю сам. работы студентов</t>
  </si>
  <si>
    <t>Всего часов в неделю</t>
  </si>
  <si>
    <t>каникулы</t>
  </si>
  <si>
    <t>пром. аттестация</t>
  </si>
  <si>
    <t xml:space="preserve"> Иностранный язык</t>
  </si>
  <si>
    <t>УП 01</t>
  </si>
  <si>
    <t>ПП 01</t>
  </si>
  <si>
    <t>Экв</t>
  </si>
  <si>
    <t xml:space="preserve">                                                                                                                                                                  ___________________Блинков А.А.</t>
  </si>
  <si>
    <t>УЧЕБНЫЙ ПЛАН</t>
  </si>
  <si>
    <t>основной профессиональной образовательной программы</t>
  </si>
  <si>
    <t>подготовки специалистов среднего звена</t>
  </si>
  <si>
    <t>базовой подготовки</t>
  </si>
  <si>
    <t xml:space="preserve">Государственного автономного профессионального  образовательного учреждения </t>
  </si>
  <si>
    <t>"Торгово-технологический техникум" г. Орска Оренбургской области</t>
  </si>
  <si>
    <t xml:space="preserve">по специальности 38.02.07 Банковское дело  </t>
  </si>
  <si>
    <r>
      <t xml:space="preserve">                                                                                                                     Квалификация:</t>
    </r>
    <r>
      <rPr>
        <b/>
        <i/>
        <u val="single"/>
        <sz val="12"/>
        <rFont val="Times New Roman"/>
        <family val="1"/>
      </rPr>
      <t xml:space="preserve"> специалист банковского дело</t>
    </r>
  </si>
  <si>
    <r>
      <t xml:space="preserve">                                                                                Форма обучения - </t>
    </r>
    <r>
      <rPr>
        <b/>
        <i/>
        <u val="single"/>
        <sz val="12"/>
        <rFont val="Times New Roman"/>
        <family val="1"/>
      </rPr>
      <t>очная</t>
    </r>
  </si>
  <si>
    <r>
      <t xml:space="preserve">                                                                                                                                  Нормативный срок освоения ОПОП –</t>
    </r>
    <r>
      <rPr>
        <b/>
        <u val="single"/>
        <sz val="12"/>
        <rFont val="Times New Roman"/>
        <family val="1"/>
      </rPr>
      <t xml:space="preserve"> 2 </t>
    </r>
    <r>
      <rPr>
        <b/>
        <sz val="12"/>
        <rFont val="Times New Roman"/>
        <family val="1"/>
      </rPr>
      <t xml:space="preserve">года и </t>
    </r>
    <r>
      <rPr>
        <b/>
        <u val="single"/>
        <sz val="12"/>
        <rFont val="Times New Roman"/>
        <family val="1"/>
      </rPr>
      <t>10</t>
    </r>
    <r>
      <rPr>
        <b/>
        <sz val="12"/>
        <rFont val="Times New Roman"/>
        <family val="1"/>
      </rPr>
      <t>мес.</t>
    </r>
  </si>
  <si>
    <r>
      <t xml:space="preserve">                                                                                                        на базе </t>
    </r>
    <r>
      <rPr>
        <b/>
        <i/>
        <u val="single"/>
        <sz val="12"/>
        <rFont val="Times New Roman"/>
        <family val="1"/>
      </rPr>
      <t>основного общего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</si>
  <si>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t xml:space="preserve">                                                                                                                                 Утверждаю</t>
  </si>
  <si>
    <r>
      <t xml:space="preserve">                                                                                                                                                            Директор  </t>
    </r>
    <r>
      <rPr>
        <u val="single"/>
        <sz val="14"/>
        <color indexed="8"/>
        <rFont val="Times New Roman"/>
        <family val="1"/>
      </rPr>
      <t>ГАПОУ  ТТТ г. Орска</t>
    </r>
  </si>
  <si>
    <t xml:space="preserve">                                                                                                                                                          «_____»____________ 20 __ г.</t>
  </si>
  <si>
    <t>КАЛЕНДАРНЫЙ УЧЕБНЫЙ ГРАФИК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</si>
  <si>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</si>
  <si>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</si>
  <si>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Утверждаю</t>
  </si>
  <si>
    <r>
      <t xml:space="preserve">                                                                                                                                                        Директор  </t>
    </r>
    <r>
      <rPr>
        <u val="single"/>
        <sz val="14"/>
        <color indexed="8"/>
        <rFont val="Times New Roman"/>
        <family val="1"/>
      </rPr>
      <t>ГАПОУ  ТТТ г. Орска</t>
    </r>
  </si>
  <si>
    <t xml:space="preserve">                                                                                                                                                           __________________Блинков А.А.</t>
  </si>
  <si>
    <t xml:space="preserve">                                                                                                                                                      «_____»____________ 20 __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</si>
</sst>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#,###"/>
  </numFmts>
  <fonts count="96">
    <font>
      <sz val="11"/>
      <color indexed="63"/>
      <name val="Calibri"/>
      <family val="2"/>
    </font>
    <font>
      <sz val="10"/>
      <name val="Arial"/>
      <family val="0"/>
    </font>
    <font>
      <sz val="6"/>
      <color indexed="63"/>
      <name val="Calibri"/>
      <family val="2"/>
    </font>
    <font>
      <sz val="8"/>
      <color indexed="63"/>
      <name val="Calibri"/>
      <family val="2"/>
    </font>
    <font>
      <b/>
      <sz val="14"/>
      <color indexed="63"/>
      <name val="Times New Roman"/>
      <family val="1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b/>
      <u val="single"/>
      <sz val="11"/>
      <color indexed="63"/>
      <name val="Times New Roman"/>
      <family val="1"/>
    </font>
    <font>
      <sz val="11"/>
      <name val="Times New Roman"/>
      <family val="1"/>
    </font>
    <font>
      <i/>
      <sz val="11"/>
      <color indexed="63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63"/>
      <name val="Times New Roman"/>
      <family val="1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sz val="12"/>
      <color indexed="63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b/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Yandex-sans"/>
      <family val="0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sz val="12"/>
      <color indexed="51"/>
      <name val="Times New Roman"/>
      <family val="1"/>
    </font>
    <font>
      <sz val="12"/>
      <color indexed="10"/>
      <name val="Times New Roman"/>
      <family val="1"/>
    </font>
    <font>
      <b/>
      <sz val="12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Yandex-sans"/>
      <family val="0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4070"/>
      <name val="Times New Roman"/>
      <family val="1"/>
    </font>
    <font>
      <sz val="12"/>
      <color rgb="FFFFC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C000"/>
      <name val="Times New Roman"/>
      <family val="1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3" fillId="32" borderId="0" applyNumberFormat="0" applyBorder="0" applyAlignment="0" applyProtection="0"/>
  </cellStyleXfs>
  <cellXfs count="6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textRotation="90"/>
    </xf>
    <xf numFmtId="0" fontId="8" fillId="35" borderId="10" xfId="0" applyFont="1" applyFill="1" applyBorder="1" applyAlignment="1">
      <alignment horizontal="center" vertical="center" textRotation="90" wrapText="1"/>
    </xf>
    <xf numFmtId="0" fontId="8" fillId="36" borderId="10" xfId="0" applyFont="1" applyFill="1" applyBorder="1" applyAlignment="1">
      <alignment horizontal="center" vertical="center" textRotation="90"/>
    </xf>
    <xf numFmtId="0" fontId="8" fillId="36" borderId="10" xfId="0" applyFont="1" applyFill="1" applyBorder="1" applyAlignment="1">
      <alignment horizontal="center" vertical="center" textRotation="90" wrapText="1"/>
    </xf>
    <xf numFmtId="0" fontId="8" fillId="37" borderId="10" xfId="0" applyFont="1" applyFill="1" applyBorder="1" applyAlignment="1">
      <alignment horizontal="center" vertical="center" textRotation="90"/>
    </xf>
    <xf numFmtId="0" fontId="8" fillId="37" borderId="10" xfId="0" applyFont="1" applyFill="1" applyBorder="1" applyAlignment="1">
      <alignment horizontal="center" vertical="center" textRotation="90" wrapText="1"/>
    </xf>
    <xf numFmtId="0" fontId="8" fillId="38" borderId="10" xfId="0" applyFont="1" applyFill="1" applyBorder="1" applyAlignment="1">
      <alignment horizontal="center" vertical="center" textRotation="90"/>
    </xf>
    <xf numFmtId="0" fontId="8" fillId="38" borderId="10" xfId="0" applyFont="1" applyFill="1" applyBorder="1" applyAlignment="1">
      <alignment horizontal="center" vertical="center" textRotation="90" wrapText="1"/>
    </xf>
    <xf numFmtId="0" fontId="8" fillId="39" borderId="10" xfId="0" applyFont="1" applyFill="1" applyBorder="1" applyAlignment="1">
      <alignment horizontal="left" vertical="center" wrapText="1"/>
    </xf>
    <xf numFmtId="0" fontId="10" fillId="39" borderId="10" xfId="0" applyFont="1" applyFill="1" applyBorder="1" applyAlignment="1">
      <alignment horizontal="left" vertical="center" wrapText="1"/>
    </xf>
    <xf numFmtId="0" fontId="11" fillId="39" borderId="10" xfId="0" applyFont="1" applyFill="1" applyBorder="1" applyAlignment="1">
      <alignment horizontal="left" vertical="center" wrapText="1"/>
    </xf>
    <xf numFmtId="0" fontId="9" fillId="40" borderId="10" xfId="0" applyFont="1" applyFill="1" applyBorder="1" applyAlignment="1">
      <alignment horizontal="left" vertical="center" wrapText="1"/>
    </xf>
    <xf numFmtId="0" fontId="9" fillId="41" borderId="10" xfId="0" applyFont="1" applyFill="1" applyBorder="1" applyAlignment="1">
      <alignment horizontal="left" vertical="center" wrapText="1"/>
    </xf>
    <xf numFmtId="0" fontId="9" fillId="42" borderId="10" xfId="0" applyFont="1" applyFill="1" applyBorder="1" applyAlignment="1">
      <alignment horizontal="left" vertical="center" wrapText="1"/>
    </xf>
    <xf numFmtId="0" fontId="9" fillId="43" borderId="10" xfId="0" applyFont="1" applyFill="1" applyBorder="1" applyAlignment="1">
      <alignment horizontal="left" vertical="center" wrapText="1"/>
    </xf>
    <xf numFmtId="0" fontId="11" fillId="4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9" fillId="42" borderId="10" xfId="0" applyNumberFormat="1" applyFont="1" applyFill="1" applyBorder="1" applyAlignment="1">
      <alignment horizontal="left" vertical="center" wrapText="1"/>
    </xf>
    <xf numFmtId="0" fontId="12" fillId="41" borderId="10" xfId="0" applyFont="1" applyFill="1" applyBorder="1" applyAlignment="1">
      <alignment horizontal="left" vertical="center" wrapText="1"/>
    </xf>
    <xf numFmtId="0" fontId="9" fillId="1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49" fontId="9" fillId="42" borderId="10" xfId="0" applyNumberFormat="1" applyFont="1" applyFill="1" applyBorder="1" applyAlignment="1">
      <alignment horizontal="left" vertical="center" wrapText="1"/>
    </xf>
    <xf numFmtId="0" fontId="11" fillId="39" borderId="10" xfId="0" applyFont="1" applyFill="1" applyBorder="1" applyAlignment="1">
      <alignment horizontal="center" vertical="center"/>
    </xf>
    <xf numFmtId="0" fontId="12" fillId="43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45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left" vertical="center" wrapText="1"/>
    </xf>
    <xf numFmtId="0" fontId="84" fillId="18" borderId="0" xfId="0" applyFont="1" applyFill="1" applyAlignment="1">
      <alignment/>
    </xf>
    <xf numFmtId="0" fontId="11" fillId="46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vertical="center"/>
    </xf>
    <xf numFmtId="0" fontId="8" fillId="40" borderId="10" xfId="0" applyFont="1" applyFill="1" applyBorder="1" applyAlignment="1">
      <alignment horizontal="left" vertical="center" wrapText="1"/>
    </xf>
    <xf numFmtId="0" fontId="13" fillId="40" borderId="10" xfId="0" applyFont="1" applyFill="1" applyBorder="1" applyAlignment="1">
      <alignment vertical="center" wrapText="1"/>
    </xf>
    <xf numFmtId="0" fontId="8" fillId="42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9" fillId="47" borderId="10" xfId="0" applyFont="1" applyFill="1" applyBorder="1" applyAlignment="1">
      <alignment horizontal="center" vertical="center" wrapText="1"/>
    </xf>
    <xf numFmtId="0" fontId="11" fillId="47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9" fillId="38" borderId="10" xfId="0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2" fillId="36" borderId="10" xfId="0" applyFont="1" applyFill="1" applyBorder="1" applyAlignment="1">
      <alignment horizontal="left" vertical="center" wrapText="1"/>
    </xf>
    <xf numFmtId="0" fontId="11" fillId="42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9" fillId="4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5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left" vertical="center" wrapText="1"/>
    </xf>
    <xf numFmtId="0" fontId="12" fillId="39" borderId="10" xfId="0" applyFont="1" applyFill="1" applyBorder="1" applyAlignment="1">
      <alignment horizontal="left" vertical="center" wrapText="1"/>
    </xf>
    <xf numFmtId="0" fontId="9" fillId="48" borderId="10" xfId="0" applyFont="1" applyFill="1" applyBorder="1" applyAlignment="1">
      <alignment horizontal="center"/>
    </xf>
    <xf numFmtId="0" fontId="9" fillId="48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/>
    </xf>
    <xf numFmtId="0" fontId="10" fillId="41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 vertical="center"/>
    </xf>
    <xf numFmtId="0" fontId="9" fillId="48" borderId="10" xfId="0" applyFont="1" applyFill="1" applyBorder="1" applyAlignment="1">
      <alignment/>
    </xf>
    <xf numFmtId="0" fontId="9" fillId="40" borderId="10" xfId="0" applyFont="1" applyFill="1" applyBorder="1" applyAlignment="1">
      <alignment/>
    </xf>
    <xf numFmtId="0" fontId="8" fillId="41" borderId="10" xfId="0" applyFont="1" applyFill="1" applyBorder="1" applyAlignment="1">
      <alignment/>
    </xf>
    <xf numFmtId="0" fontId="8" fillId="42" borderId="10" xfId="0" applyFont="1" applyFill="1" applyBorder="1" applyAlignment="1">
      <alignment/>
    </xf>
    <xf numFmtId="0" fontId="8" fillId="13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44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41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10" borderId="10" xfId="0" applyFont="1" applyFill="1" applyBorder="1" applyAlignment="1">
      <alignment/>
    </xf>
    <xf numFmtId="0" fontId="8" fillId="44" borderId="10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wrapText="1"/>
    </xf>
    <xf numFmtId="0" fontId="8" fillId="44" borderId="10" xfId="0" applyFont="1" applyFill="1" applyBorder="1" applyAlignment="1">
      <alignment horizontal="center" wrapText="1"/>
    </xf>
    <xf numFmtId="0" fontId="8" fillId="12" borderId="10" xfId="0" applyFont="1" applyFill="1" applyBorder="1" applyAlignment="1">
      <alignment horizontal="center" wrapText="1"/>
    </xf>
    <xf numFmtId="0" fontId="8" fillId="12" borderId="17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9" fillId="40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top"/>
    </xf>
    <xf numFmtId="0" fontId="8" fillId="35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49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right" vertical="center" wrapText="1"/>
    </xf>
    <xf numFmtId="0" fontId="8" fillId="1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12" borderId="10" xfId="0" applyFont="1" applyFill="1" applyBorder="1" applyAlignment="1">
      <alignment horizontal="right" vertical="center"/>
    </xf>
    <xf numFmtId="0" fontId="8" fillId="37" borderId="11" xfId="0" applyFont="1" applyFill="1" applyBorder="1" applyAlignment="1">
      <alignment horizontal="right" vertical="center" wrapText="1"/>
    </xf>
    <xf numFmtId="0" fontId="0" fillId="12" borderId="18" xfId="0" applyFont="1" applyFill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9" fillId="49" borderId="0" xfId="0" applyFont="1" applyFill="1" applyAlignment="1">
      <alignment horizontal="center"/>
    </xf>
    <xf numFmtId="0" fontId="8" fillId="3" borderId="10" xfId="0" applyFont="1" applyFill="1" applyBorder="1" applyAlignment="1">
      <alignment horizontal="right" vertical="center"/>
    </xf>
    <xf numFmtId="0" fontId="8" fillId="44" borderId="10" xfId="0" applyFont="1" applyFill="1" applyBorder="1" applyAlignment="1">
      <alignment horizontal="center"/>
    </xf>
    <xf numFmtId="0" fontId="8" fillId="12" borderId="10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textRotation="90" wrapText="1"/>
    </xf>
    <xf numFmtId="0" fontId="16" fillId="10" borderId="10" xfId="0" applyFont="1" applyFill="1" applyBorder="1" applyAlignment="1">
      <alignment horizontal="center" vertical="center" textRotation="90" wrapText="1"/>
    </xf>
    <xf numFmtId="0" fontId="16" fillId="37" borderId="10" xfId="0" applyFont="1" applyFill="1" applyBorder="1" applyAlignment="1">
      <alignment horizontal="center" vertical="center" textRotation="90" wrapText="1"/>
    </xf>
    <xf numFmtId="0" fontId="16" fillId="3" borderId="10" xfId="0" applyFont="1" applyFill="1" applyBorder="1" applyAlignment="1">
      <alignment horizontal="center" vertical="center" textRotation="90" wrapText="1"/>
    </xf>
    <xf numFmtId="0" fontId="9" fillId="41" borderId="10" xfId="0" applyFont="1" applyFill="1" applyBorder="1" applyAlignment="1">
      <alignment horizontal="left" vertical="top" wrapText="1"/>
    </xf>
    <xf numFmtId="0" fontId="86" fillId="0" borderId="0" xfId="0" applyFont="1" applyAlignment="1">
      <alignment/>
    </xf>
    <xf numFmtId="0" fontId="87" fillId="13" borderId="18" xfId="0" applyFont="1" applyFill="1" applyBorder="1" applyAlignment="1">
      <alignment horizontal="center" vertical="center" textRotation="89"/>
    </xf>
    <xf numFmtId="0" fontId="87" fillId="0" borderId="19" xfId="0" applyFont="1" applyBorder="1" applyAlignment="1">
      <alignment horizontal="center" vertical="center" textRotation="90" wrapText="1"/>
    </xf>
    <xf numFmtId="49" fontId="87" fillId="0" borderId="19" xfId="0" applyNumberFormat="1" applyFont="1" applyBorder="1" applyAlignment="1">
      <alignment horizontal="left" vertical="center" textRotation="90" wrapText="1"/>
    </xf>
    <xf numFmtId="0" fontId="87" fillId="0" borderId="18" xfId="0" applyFont="1" applyBorder="1" applyAlignment="1">
      <alignment horizontal="center" vertical="center" textRotation="90"/>
    </xf>
    <xf numFmtId="0" fontId="87" fillId="0" borderId="18" xfId="0" applyFont="1" applyBorder="1" applyAlignment="1">
      <alignment horizontal="center" vertical="center" textRotation="90" wrapText="1"/>
    </xf>
    <xf numFmtId="0" fontId="18" fillId="50" borderId="20" xfId="54" applyNumberFormat="1" applyFont="1" applyFill="1" applyBorder="1" applyAlignment="1">
      <alignment horizontal="center" vertical="center"/>
      <protection/>
    </xf>
    <xf numFmtId="0" fontId="88" fillId="51" borderId="18" xfId="0" applyFont="1" applyFill="1" applyBorder="1" applyAlignment="1">
      <alignment/>
    </xf>
    <xf numFmtId="177" fontId="88" fillId="51" borderId="18" xfId="0" applyNumberFormat="1" applyFont="1" applyFill="1" applyBorder="1" applyAlignment="1">
      <alignment/>
    </xf>
    <xf numFmtId="177" fontId="88" fillId="51" borderId="18" xfId="0" applyNumberFormat="1" applyFont="1" applyFill="1" applyBorder="1" applyAlignment="1">
      <alignment wrapText="1"/>
    </xf>
    <xf numFmtId="0" fontId="88" fillId="51" borderId="18" xfId="0" applyFont="1" applyFill="1" applyBorder="1" applyAlignment="1">
      <alignment wrapText="1"/>
    </xf>
    <xf numFmtId="0" fontId="88" fillId="51" borderId="18" xfId="0" applyFont="1" applyFill="1" applyBorder="1" applyAlignment="1">
      <alignment horizontal="center" vertical="center" wrapText="1"/>
    </xf>
    <xf numFmtId="0" fontId="87" fillId="51" borderId="18" xfId="0" applyFont="1" applyFill="1" applyBorder="1" applyAlignment="1">
      <alignment/>
    </xf>
    <xf numFmtId="0" fontId="87" fillId="52" borderId="18" xfId="0" applyFont="1" applyFill="1" applyBorder="1" applyAlignment="1">
      <alignment/>
    </xf>
    <xf numFmtId="0" fontId="87" fillId="0" borderId="18" xfId="0" applyFont="1" applyBorder="1" applyAlignment="1">
      <alignment/>
    </xf>
    <xf numFmtId="0" fontId="87" fillId="53" borderId="18" xfId="0" applyFont="1" applyFill="1" applyBorder="1" applyAlignment="1">
      <alignment/>
    </xf>
    <xf numFmtId="0" fontId="87" fillId="34" borderId="18" xfId="0" applyFont="1" applyFill="1" applyBorder="1" applyAlignment="1">
      <alignment/>
    </xf>
    <xf numFmtId="0" fontId="87" fillId="8" borderId="18" xfId="0" applyFont="1" applyFill="1" applyBorder="1" applyAlignment="1">
      <alignment/>
    </xf>
    <xf numFmtId="0" fontId="87" fillId="9" borderId="18" xfId="0" applyFont="1" applyFill="1" applyBorder="1" applyAlignment="1">
      <alignment/>
    </xf>
    <xf numFmtId="0" fontId="18" fillId="54" borderId="20" xfId="54" applyNumberFormat="1" applyFont="1" applyFill="1" applyBorder="1" applyAlignment="1" applyProtection="1">
      <alignment horizontal="center" vertical="center"/>
      <protection locked="0"/>
    </xf>
    <xf numFmtId="0" fontId="18" fillId="54" borderId="18" xfId="54" applyNumberFormat="1" applyFont="1" applyFill="1" applyBorder="1" applyAlignment="1" applyProtection="1">
      <alignment horizontal="left" vertical="center" wrapText="1"/>
      <protection locked="0"/>
    </xf>
    <xf numFmtId="0" fontId="89" fillId="52" borderId="18" xfId="0" applyFont="1" applyFill="1" applyBorder="1" applyAlignment="1">
      <alignment/>
    </xf>
    <xf numFmtId="0" fontId="88" fillId="52" borderId="18" xfId="0" applyFont="1" applyFill="1" applyBorder="1" applyAlignment="1">
      <alignment/>
    </xf>
    <xf numFmtId="177" fontId="88" fillId="52" borderId="18" xfId="0" applyNumberFormat="1" applyFont="1" applyFill="1" applyBorder="1" applyAlignment="1">
      <alignment/>
    </xf>
    <xf numFmtId="0" fontId="18" fillId="55" borderId="21" xfId="54" applyNumberFormat="1" applyFont="1" applyFill="1" applyBorder="1" applyAlignment="1" applyProtection="1">
      <alignment horizontal="center" vertical="center"/>
      <protection locked="0"/>
    </xf>
    <xf numFmtId="0" fontId="18" fillId="56" borderId="18" xfId="54" applyNumberFormat="1" applyFont="1" applyFill="1" applyBorder="1" applyAlignment="1" applyProtection="1">
      <alignment horizontal="left" vertical="center" wrapText="1"/>
      <protection locked="0"/>
    </xf>
    <xf numFmtId="177" fontId="18" fillId="54" borderId="18" xfId="54" applyNumberFormat="1" applyFont="1" applyFill="1" applyBorder="1" applyAlignment="1" applyProtection="1">
      <alignment horizontal="center" vertical="center"/>
      <protection locked="0"/>
    </xf>
    <xf numFmtId="177" fontId="87" fillId="13" borderId="18" xfId="0" applyNumberFormat="1" applyFont="1" applyFill="1" applyBorder="1" applyAlignment="1">
      <alignment/>
    </xf>
    <xf numFmtId="177" fontId="87" fillId="0" borderId="18" xfId="0" applyNumberFormat="1" applyFont="1" applyBorder="1" applyAlignment="1">
      <alignment/>
    </xf>
    <xf numFmtId="177" fontId="18" fillId="57" borderId="18" xfId="54" applyNumberFormat="1" applyFont="1" applyFill="1" applyBorder="1" applyAlignment="1">
      <alignment horizontal="center" vertical="center"/>
      <protection/>
    </xf>
    <xf numFmtId="0" fontId="18" fillId="56" borderId="18" xfId="54" applyNumberFormat="1" applyFont="1" applyFill="1" applyBorder="1" applyAlignment="1" applyProtection="1">
      <alignment horizontal="center" vertical="center"/>
      <protection locked="0"/>
    </xf>
    <xf numFmtId="177" fontId="18" fillId="56" borderId="18" xfId="54" applyNumberFormat="1" applyFont="1" applyFill="1" applyBorder="1" applyAlignment="1" applyProtection="1">
      <alignment horizontal="center" vertical="center"/>
      <protection locked="0"/>
    </xf>
    <xf numFmtId="0" fontId="18" fillId="54" borderId="18" xfId="54" applyNumberFormat="1" applyFont="1" applyFill="1" applyBorder="1" applyAlignment="1" applyProtection="1">
      <alignment horizontal="center" vertical="center"/>
      <protection locked="0"/>
    </xf>
    <xf numFmtId="0" fontId="87" fillId="13" borderId="18" xfId="0" applyFont="1" applyFill="1" applyBorder="1" applyAlignment="1">
      <alignment/>
    </xf>
    <xf numFmtId="0" fontId="18" fillId="57" borderId="18" xfId="54" applyNumberFormat="1" applyFont="1" applyFill="1" applyBorder="1" applyAlignment="1">
      <alignment horizontal="center" vertical="center"/>
      <protection/>
    </xf>
    <xf numFmtId="177" fontId="88" fillId="13" borderId="18" xfId="0" applyNumberFormat="1" applyFont="1" applyFill="1" applyBorder="1" applyAlignment="1">
      <alignment/>
    </xf>
    <xf numFmtId="0" fontId="18" fillId="56" borderId="18" xfId="54" applyNumberFormat="1" applyFont="1" applyFill="1" applyBorder="1" applyAlignment="1" applyProtection="1">
      <alignment horizontal="left" vertical="center"/>
      <protection locked="0"/>
    </xf>
    <xf numFmtId="0" fontId="18" fillId="54" borderId="18" xfId="54" applyNumberFormat="1" applyFont="1" applyFill="1" applyBorder="1" applyAlignment="1">
      <alignment horizontal="center" vertical="center"/>
      <protection/>
    </xf>
    <xf numFmtId="0" fontId="18" fillId="56" borderId="18" xfId="54" applyNumberFormat="1" applyFont="1" applyFill="1" applyBorder="1" applyAlignment="1">
      <alignment horizontal="center" vertical="center"/>
      <protection/>
    </xf>
    <xf numFmtId="0" fontId="90" fillId="34" borderId="18" xfId="53" applyFont="1" applyFill="1" applyBorder="1">
      <alignment/>
      <protection/>
    </xf>
    <xf numFmtId="0" fontId="90" fillId="34" borderId="18" xfId="53" applyFont="1" applyFill="1" applyBorder="1" applyAlignment="1">
      <alignment wrapText="1"/>
      <protection/>
    </xf>
    <xf numFmtId="0" fontId="87" fillId="0" borderId="21" xfId="0" applyFont="1" applyBorder="1" applyAlignment="1">
      <alignment horizontal="center" vertical="center" textRotation="90" wrapText="1"/>
    </xf>
    <xf numFmtId="0" fontId="87" fillId="0" borderId="21" xfId="0" applyFont="1" applyBorder="1" applyAlignment="1">
      <alignment horizontal="center" vertical="center" textRotation="90"/>
    </xf>
    <xf numFmtId="0" fontId="8" fillId="41" borderId="10" xfId="0" applyFont="1" applyFill="1" applyBorder="1" applyAlignment="1">
      <alignment horizontal="center" vertical="center"/>
    </xf>
    <xf numFmtId="0" fontId="8" fillId="49" borderId="10" xfId="0" applyFont="1" applyFill="1" applyBorder="1" applyAlignment="1">
      <alignment horizontal="center" vertical="center"/>
    </xf>
    <xf numFmtId="177" fontId="91" fillId="58" borderId="18" xfId="0" applyNumberFormat="1" applyFont="1" applyFill="1" applyBorder="1" applyAlignment="1">
      <alignment/>
    </xf>
    <xf numFmtId="177" fontId="91" fillId="52" borderId="18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90" fillId="0" borderId="19" xfId="0" applyFont="1" applyBorder="1" applyAlignment="1">
      <alignment horizontal="left" wrapText="1"/>
    </xf>
    <xf numFmtId="0" fontId="24" fillId="0" borderId="18" xfId="0" applyFont="1" applyFill="1" applyBorder="1" applyAlignment="1">
      <alignment horizontal="center" wrapText="1"/>
    </xf>
    <xf numFmtId="0" fontId="19" fillId="33" borderId="18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90" fillId="0" borderId="22" xfId="0" applyFont="1" applyBorder="1" applyAlignment="1">
      <alignment horizontal="left" wrapText="1"/>
    </xf>
    <xf numFmtId="0" fontId="90" fillId="0" borderId="23" xfId="0" applyFont="1" applyBorder="1" applyAlignment="1">
      <alignment horizontal="left" wrapText="1"/>
    </xf>
    <xf numFmtId="0" fontId="18" fillId="33" borderId="18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left" wrapText="1"/>
    </xf>
    <xf numFmtId="0" fontId="25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left" wrapText="1"/>
    </xf>
    <xf numFmtId="0" fontId="24" fillId="0" borderId="23" xfId="0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92" fillId="0" borderId="18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59" borderId="18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25" fillId="0" borderId="26" xfId="0" applyFont="1" applyBorder="1" applyAlignment="1">
      <alignment horizontal="center"/>
    </xf>
    <xf numFmtId="0" fontId="18" fillId="33" borderId="26" xfId="0" applyFont="1" applyFill="1" applyBorder="1" applyAlignment="1">
      <alignment horizontal="center" wrapText="1"/>
    </xf>
    <xf numFmtId="0" fontId="18" fillId="0" borderId="25" xfId="0" applyFont="1" applyBorder="1" applyAlignment="1">
      <alignment horizontal="left" wrapText="1"/>
    </xf>
    <xf numFmtId="0" fontId="24" fillId="0" borderId="2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 wrapText="1"/>
    </xf>
    <xf numFmtId="0" fontId="90" fillId="59" borderId="26" xfId="0" applyFont="1" applyFill="1" applyBorder="1" applyAlignment="1">
      <alignment horizontal="center" wrapText="1"/>
    </xf>
    <xf numFmtId="0" fontId="90" fillId="59" borderId="23" xfId="0" applyFont="1" applyFill="1" applyBorder="1" applyAlignment="1">
      <alignment horizontal="center" wrapText="1"/>
    </xf>
    <xf numFmtId="0" fontId="90" fillId="0" borderId="25" xfId="0" applyFont="1" applyBorder="1" applyAlignment="1">
      <alignment horizontal="left" wrapText="1"/>
    </xf>
    <xf numFmtId="0" fontId="90" fillId="0" borderId="27" xfId="0" applyFont="1" applyBorder="1" applyAlignment="1">
      <alignment horizontal="left" wrapText="1"/>
    </xf>
    <xf numFmtId="0" fontId="24" fillId="59" borderId="23" xfId="0" applyFont="1" applyFill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24" fillId="0" borderId="23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/>
    </xf>
    <xf numFmtId="0" fontId="24" fillId="33" borderId="18" xfId="0" applyFont="1" applyFill="1" applyBorder="1" applyAlignment="1">
      <alignment horizontal="center" wrapText="1"/>
    </xf>
    <xf numFmtId="0" fontId="90" fillId="0" borderId="26" xfId="0" applyFont="1" applyBorder="1" applyAlignment="1">
      <alignment horizontal="center" wrapText="1"/>
    </xf>
    <xf numFmtId="0" fontId="18" fillId="0" borderId="23" xfId="0" applyFont="1" applyBorder="1" applyAlignment="1">
      <alignment horizontal="left" wrapText="1"/>
    </xf>
    <xf numFmtId="0" fontId="18" fillId="33" borderId="18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4" fontId="18" fillId="0" borderId="18" xfId="0" applyNumberFormat="1" applyFont="1" applyBorder="1" applyAlignment="1">
      <alignment textRotation="90"/>
    </xf>
    <xf numFmtId="0" fontId="18" fillId="0" borderId="18" xfId="0" applyFont="1" applyBorder="1" applyAlignment="1">
      <alignment textRotation="90"/>
    </xf>
    <xf numFmtId="0" fontId="18" fillId="0" borderId="18" xfId="0" applyFont="1" applyBorder="1" applyAlignment="1">
      <alignment textRotation="90" wrapText="1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 wrapText="1"/>
    </xf>
    <xf numFmtId="0" fontId="19" fillId="0" borderId="22" xfId="0" applyFont="1" applyBorder="1" applyAlignment="1">
      <alignment horizontal="center" textRotation="90" wrapText="1"/>
    </xf>
    <xf numFmtId="0" fontId="18" fillId="0" borderId="22" xfId="0" applyFont="1" applyBorder="1" applyAlignment="1">
      <alignment horizontal="center" textRotation="90" wrapText="1"/>
    </xf>
    <xf numFmtId="0" fontId="90" fillId="0" borderId="23" xfId="0" applyFont="1" applyBorder="1" applyAlignment="1">
      <alignment horizontal="center" wrapText="1"/>
    </xf>
    <xf numFmtId="0" fontId="93" fillId="0" borderId="22" xfId="0" applyFont="1" applyBorder="1" applyAlignment="1">
      <alignment horizontal="center"/>
    </xf>
    <xf numFmtId="0" fontId="93" fillId="0" borderId="23" xfId="0" applyFont="1" applyBorder="1" applyAlignment="1">
      <alignment horizontal="center"/>
    </xf>
    <xf numFmtId="0" fontId="90" fillId="0" borderId="22" xfId="0" applyFont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25" fillId="60" borderId="18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5" fillId="33" borderId="18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8" fillId="61" borderId="18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4" fillId="59" borderId="0" xfId="0" applyFont="1" applyFill="1" applyAlignment="1">
      <alignment/>
    </xf>
    <xf numFmtId="0" fontId="24" fillId="6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5" fillId="60" borderId="0" xfId="0" applyFont="1" applyFill="1" applyAlignment="1">
      <alignment/>
    </xf>
    <xf numFmtId="0" fontId="18" fillId="60" borderId="18" xfId="0" applyFont="1" applyFill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5" fillId="58" borderId="18" xfId="0" applyFont="1" applyFill="1" applyBorder="1" applyAlignment="1">
      <alignment horizontal="center"/>
    </xf>
    <xf numFmtId="0" fontId="25" fillId="58" borderId="18" xfId="0" applyFont="1" applyFill="1" applyBorder="1" applyAlignment="1">
      <alignment horizontal="center" wrapText="1"/>
    </xf>
    <xf numFmtId="0" fontId="25" fillId="58" borderId="26" xfId="0" applyFont="1" applyFill="1" applyBorder="1" applyAlignment="1">
      <alignment horizontal="center"/>
    </xf>
    <xf numFmtId="0" fontId="25" fillId="58" borderId="0" xfId="0" applyFont="1" applyFill="1" applyAlignment="1">
      <alignment horizontal="center"/>
    </xf>
    <xf numFmtId="0" fontId="19" fillId="58" borderId="18" xfId="0" applyFont="1" applyFill="1" applyBorder="1" applyAlignment="1">
      <alignment horizontal="center" wrapText="1"/>
    </xf>
    <xf numFmtId="0" fontId="25" fillId="58" borderId="0" xfId="0" applyFont="1" applyFill="1" applyAlignment="1">
      <alignment horizontal="center" vertical="center"/>
    </xf>
    <xf numFmtId="0" fontId="18" fillId="0" borderId="26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18" fillId="58" borderId="18" xfId="0" applyFont="1" applyFill="1" applyBorder="1" applyAlignment="1">
      <alignment horizontal="center" wrapText="1"/>
    </xf>
    <xf numFmtId="0" fontId="24" fillId="58" borderId="26" xfId="0" applyFont="1" applyFill="1" applyBorder="1" applyAlignment="1">
      <alignment horizontal="center"/>
    </xf>
    <xf numFmtId="0" fontId="24" fillId="58" borderId="18" xfId="0" applyFont="1" applyFill="1" applyBorder="1" applyAlignment="1">
      <alignment horizontal="center" wrapText="1"/>
    </xf>
    <xf numFmtId="0" fontId="24" fillId="58" borderId="0" xfId="0" applyFont="1" applyFill="1" applyBorder="1" applyAlignment="1">
      <alignment horizontal="center" wrapText="1"/>
    </xf>
    <xf numFmtId="0" fontId="25" fillId="58" borderId="26" xfId="0" applyFont="1" applyFill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6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9" fillId="34" borderId="18" xfId="0" applyFont="1" applyFill="1" applyBorder="1" applyAlignment="1">
      <alignment horizontal="center" wrapText="1"/>
    </xf>
    <xf numFmtId="0" fontId="19" fillId="52" borderId="18" xfId="0" applyFont="1" applyFill="1" applyBorder="1" applyAlignment="1">
      <alignment horizontal="center" wrapText="1"/>
    </xf>
    <xf numFmtId="0" fontId="19" fillId="52" borderId="0" xfId="0" applyFont="1" applyFill="1" applyBorder="1" applyAlignment="1">
      <alignment horizontal="center" wrapText="1"/>
    </xf>
    <xf numFmtId="0" fontId="25" fillId="52" borderId="18" xfId="0" applyFont="1" applyFill="1" applyBorder="1" applyAlignment="1">
      <alignment horizontal="center"/>
    </xf>
    <xf numFmtId="0" fontId="25" fillId="52" borderId="26" xfId="0" applyFont="1" applyFill="1" applyBorder="1" applyAlignment="1">
      <alignment horizontal="center"/>
    </xf>
    <xf numFmtId="0" fontId="24" fillId="58" borderId="18" xfId="0" applyFont="1" applyFill="1" applyBorder="1" applyAlignment="1">
      <alignment horizontal="center"/>
    </xf>
    <xf numFmtId="0" fontId="24" fillId="58" borderId="26" xfId="0" applyFont="1" applyFill="1" applyBorder="1" applyAlignment="1">
      <alignment horizontal="center" wrapText="1"/>
    </xf>
    <xf numFmtId="0" fontId="18" fillId="34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25" fillId="62" borderId="18" xfId="0" applyFont="1" applyFill="1" applyBorder="1" applyAlignment="1">
      <alignment horizontal="center" wrapText="1"/>
    </xf>
    <xf numFmtId="0" fontId="19" fillId="58" borderId="22" xfId="0" applyFont="1" applyFill="1" applyBorder="1" applyAlignment="1">
      <alignment horizontal="center" textRotation="90" wrapText="1"/>
    </xf>
    <xf numFmtId="0" fontId="19" fillId="58" borderId="18" xfId="0" applyFont="1" applyFill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18" fillId="0" borderId="18" xfId="0" applyFont="1" applyBorder="1" applyAlignment="1">
      <alignment horizontal="left" wrapText="1"/>
    </xf>
    <xf numFmtId="0" fontId="18" fillId="0" borderId="18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2" fillId="41" borderId="0" xfId="0" applyFont="1" applyFill="1" applyBorder="1" applyAlignment="1">
      <alignment horizontal="left" vertical="center" wrapText="1"/>
    </xf>
    <xf numFmtId="0" fontId="22" fillId="63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1" fillId="63" borderId="0" xfId="0" applyFont="1" applyFill="1" applyAlignment="1">
      <alignment/>
    </xf>
    <xf numFmtId="0" fontId="33" fillId="0" borderId="0" xfId="0" applyFont="1" applyAlignment="1">
      <alignment horizontal="center"/>
    </xf>
    <xf numFmtId="0" fontId="34" fillId="0" borderId="0" xfId="42" applyFont="1" applyAlignment="1" applyProtection="1">
      <alignment/>
      <protection/>
    </xf>
    <xf numFmtId="0" fontId="24" fillId="0" borderId="19" xfId="0" applyFont="1" applyBorder="1" applyAlignment="1">
      <alignment horizontal="center" wrapText="1"/>
    </xf>
    <xf numFmtId="0" fontId="21" fillId="63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28" xfId="0" applyFont="1" applyBorder="1" applyAlignment="1">
      <alignment/>
    </xf>
    <xf numFmtId="0" fontId="21" fillId="63" borderId="28" xfId="0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0" fontId="18" fillId="0" borderId="18" xfId="0" applyFont="1" applyBorder="1" applyAlignment="1">
      <alignment horizontal="center"/>
    </xf>
    <xf numFmtId="16" fontId="18" fillId="0" borderId="18" xfId="0" applyNumberFormat="1" applyFont="1" applyBorder="1" applyAlignment="1">
      <alignment horizontal="center" wrapText="1"/>
    </xf>
    <xf numFmtId="0" fontId="18" fillId="64" borderId="18" xfId="0" applyFont="1" applyFill="1" applyBorder="1" applyAlignment="1">
      <alignment horizontal="center" wrapText="1"/>
    </xf>
    <xf numFmtId="0" fontId="18" fillId="65" borderId="18" xfId="0" applyFont="1" applyFill="1" applyBorder="1" applyAlignment="1">
      <alignment horizontal="center" wrapText="1"/>
    </xf>
    <xf numFmtId="0" fontId="18" fillId="64" borderId="18" xfId="0" applyFont="1" applyFill="1" applyBorder="1" applyAlignment="1">
      <alignment horizontal="center"/>
    </xf>
    <xf numFmtId="0" fontId="18" fillId="65" borderId="18" xfId="0" applyFont="1" applyFill="1" applyBorder="1" applyAlignment="1">
      <alignment horizontal="center"/>
    </xf>
    <xf numFmtId="0" fontId="18" fillId="65" borderId="19" xfId="0" applyFont="1" applyFill="1" applyBorder="1" applyAlignment="1">
      <alignment horizontal="center"/>
    </xf>
    <xf numFmtId="0" fontId="18" fillId="65" borderId="19" xfId="0" applyFont="1" applyFill="1" applyBorder="1" applyAlignment="1">
      <alignment horizontal="center" wrapText="1"/>
    </xf>
    <xf numFmtId="0" fontId="18" fillId="49" borderId="18" xfId="0" applyFont="1" applyFill="1" applyBorder="1" applyAlignment="1">
      <alignment horizontal="center" wrapText="1"/>
    </xf>
    <xf numFmtId="0" fontId="18" fillId="58" borderId="18" xfId="0" applyFont="1" applyFill="1" applyBorder="1" applyAlignment="1">
      <alignment horizontal="center"/>
    </xf>
    <xf numFmtId="0" fontId="24" fillId="58" borderId="18" xfId="0" applyFont="1" applyFill="1" applyBorder="1" applyAlignment="1">
      <alignment horizontal="right"/>
    </xf>
    <xf numFmtId="0" fontId="28" fillId="58" borderId="18" xfId="0" applyFont="1" applyFill="1" applyBorder="1" applyAlignment="1">
      <alignment/>
    </xf>
    <xf numFmtId="0" fontId="90" fillId="58" borderId="18" xfId="0" applyFont="1" applyFill="1" applyBorder="1" applyAlignment="1">
      <alignment horizontal="right"/>
    </xf>
    <xf numFmtId="0" fontId="18" fillId="64" borderId="26" xfId="0" applyFont="1" applyFill="1" applyBorder="1" applyAlignment="1">
      <alignment horizontal="center" wrapText="1"/>
    </xf>
    <xf numFmtId="0" fontId="24" fillId="0" borderId="18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8" fillId="0" borderId="18" xfId="0" applyFont="1" applyBorder="1" applyAlignment="1">
      <alignment/>
    </xf>
    <xf numFmtId="0" fontId="24" fillId="0" borderId="18" xfId="0" applyFont="1" applyBorder="1" applyAlignment="1">
      <alignment horizontal="right"/>
    </xf>
    <xf numFmtId="0" fontId="24" fillId="34" borderId="18" xfId="0" applyFont="1" applyFill="1" applyBorder="1" applyAlignment="1">
      <alignment horizontal="right"/>
    </xf>
    <xf numFmtId="0" fontId="24" fillId="34" borderId="26" xfId="0" applyFont="1" applyFill="1" applyBorder="1" applyAlignment="1">
      <alignment horizontal="right"/>
    </xf>
    <xf numFmtId="0" fontId="18" fillId="63" borderId="23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8" fillId="63" borderId="18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4" borderId="26" xfId="0" applyFont="1" applyFill="1" applyBorder="1" applyAlignment="1">
      <alignment horizontal="center"/>
    </xf>
    <xf numFmtId="0" fontId="24" fillId="0" borderId="26" xfId="0" applyFont="1" applyBorder="1" applyAlignment="1">
      <alignment horizontal="right"/>
    </xf>
    <xf numFmtId="0" fontId="18" fillId="64" borderId="26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24" fillId="58" borderId="21" xfId="0" applyFont="1" applyFill="1" applyBorder="1" applyAlignment="1">
      <alignment horizontal="center"/>
    </xf>
    <xf numFmtId="0" fontId="94" fillId="63" borderId="18" xfId="0" applyFont="1" applyFill="1" applyBorder="1" applyAlignment="1">
      <alignment horizontal="center" wrapText="1"/>
    </xf>
    <xf numFmtId="0" fontId="94" fillId="34" borderId="26" xfId="0" applyFont="1" applyFill="1" applyBorder="1" applyAlignment="1">
      <alignment horizontal="center"/>
    </xf>
    <xf numFmtId="0" fontId="94" fillId="65" borderId="18" xfId="0" applyFont="1" applyFill="1" applyBorder="1" applyAlignment="1">
      <alignment horizontal="center"/>
    </xf>
    <xf numFmtId="0" fontId="18" fillId="58" borderId="21" xfId="0" applyFont="1" applyFill="1" applyBorder="1" applyAlignment="1">
      <alignment horizontal="center" wrapText="1"/>
    </xf>
    <xf numFmtId="0" fontId="18" fillId="58" borderId="26" xfId="0" applyFont="1" applyFill="1" applyBorder="1" applyAlignment="1">
      <alignment horizontal="center"/>
    </xf>
    <xf numFmtId="0" fontId="94" fillId="58" borderId="18" xfId="0" applyFont="1" applyFill="1" applyBorder="1" applyAlignment="1">
      <alignment horizontal="center"/>
    </xf>
    <xf numFmtId="0" fontId="18" fillId="64" borderId="22" xfId="0" applyFont="1" applyFill="1" applyBorder="1" applyAlignment="1">
      <alignment horizontal="center" wrapText="1"/>
    </xf>
    <xf numFmtId="0" fontId="18" fillId="63" borderId="22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wrapText="1"/>
    </xf>
    <xf numFmtId="0" fontId="18" fillId="0" borderId="22" xfId="0" applyFon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63" borderId="22" xfId="0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/>
    </xf>
    <xf numFmtId="0" fontId="24" fillId="34" borderId="22" xfId="0" applyFont="1" applyFill="1" applyBorder="1" applyAlignment="1">
      <alignment horizontal="center"/>
    </xf>
    <xf numFmtId="0" fontId="90" fillId="0" borderId="18" xfId="0" applyFont="1" applyBorder="1" applyAlignment="1">
      <alignment horizontal="right"/>
    </xf>
    <xf numFmtId="0" fontId="18" fillId="0" borderId="30" xfId="0" applyFont="1" applyFill="1" applyBorder="1" applyAlignment="1">
      <alignment horizontal="center"/>
    </xf>
    <xf numFmtId="0" fontId="94" fillId="58" borderId="18" xfId="0" applyFont="1" applyFill="1" applyBorder="1" applyAlignment="1">
      <alignment horizontal="center" wrapText="1"/>
    </xf>
    <xf numFmtId="0" fontId="94" fillId="58" borderId="23" xfId="0" applyFont="1" applyFill="1" applyBorder="1" applyAlignment="1">
      <alignment horizontal="center"/>
    </xf>
    <xf numFmtId="0" fontId="18" fillId="58" borderId="23" xfId="0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4" fillId="0" borderId="22" xfId="0" applyFont="1" applyBorder="1" applyAlignment="1">
      <alignment wrapText="1"/>
    </xf>
    <xf numFmtId="0" fontId="18" fillId="34" borderId="23" xfId="0" applyFont="1" applyFill="1" applyBorder="1" applyAlignment="1">
      <alignment horizontal="center"/>
    </xf>
    <xf numFmtId="0" fontId="94" fillId="65" borderId="22" xfId="0" applyFont="1" applyFill="1" applyBorder="1" applyAlignment="1">
      <alignment horizontal="center"/>
    </xf>
    <xf numFmtId="0" fontId="94" fillId="65" borderId="22" xfId="0" applyFont="1" applyFill="1" applyBorder="1" applyAlignment="1">
      <alignment horizontal="center" wrapText="1"/>
    </xf>
    <xf numFmtId="0" fontId="18" fillId="65" borderId="22" xfId="0" applyFont="1" applyFill="1" applyBorder="1" applyAlignment="1">
      <alignment horizontal="center" wrapText="1"/>
    </xf>
    <xf numFmtId="0" fontId="94" fillId="53" borderId="22" xfId="0" applyFont="1" applyFill="1" applyBorder="1" applyAlignment="1">
      <alignment horizontal="center" wrapText="1"/>
    </xf>
    <xf numFmtId="0" fontId="94" fillId="52" borderId="22" xfId="0" applyFont="1" applyFill="1" applyBorder="1" applyAlignment="1">
      <alignment horizontal="center"/>
    </xf>
    <xf numFmtId="0" fontId="18" fillId="58" borderId="22" xfId="0" applyFont="1" applyFill="1" applyBorder="1" applyAlignment="1">
      <alignment horizontal="center"/>
    </xf>
    <xf numFmtId="0" fontId="18" fillId="53" borderId="18" xfId="0" applyFont="1" applyFill="1" applyBorder="1" applyAlignment="1">
      <alignment horizontal="center" wrapText="1"/>
    </xf>
    <xf numFmtId="0" fontId="18" fillId="52" borderId="18" xfId="0" applyFont="1" applyFill="1" applyBorder="1" applyAlignment="1">
      <alignment horizontal="center"/>
    </xf>
    <xf numFmtId="0" fontId="24" fillId="52" borderId="18" xfId="0" applyFont="1" applyFill="1" applyBorder="1" applyAlignment="1">
      <alignment horizontal="center"/>
    </xf>
    <xf numFmtId="0" fontId="18" fillId="53" borderId="18" xfId="0" applyFont="1" applyFill="1" applyBorder="1" applyAlignment="1">
      <alignment horizontal="center"/>
    </xf>
    <xf numFmtId="0" fontId="27" fillId="0" borderId="31" xfId="0" applyFont="1" applyBorder="1" applyAlignment="1">
      <alignment/>
    </xf>
    <xf numFmtId="0" fontId="27" fillId="0" borderId="0" xfId="0" applyFont="1" applyBorder="1" applyAlignment="1">
      <alignment/>
    </xf>
    <xf numFmtId="0" fontId="27" fillId="64" borderId="0" xfId="0" applyFont="1" applyFill="1" applyAlignment="1">
      <alignment/>
    </xf>
    <xf numFmtId="0" fontId="18" fillId="34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61" borderId="0" xfId="0" applyFont="1" applyFill="1" applyAlignment="1">
      <alignment/>
    </xf>
    <xf numFmtId="0" fontId="28" fillId="34" borderId="0" xfId="0" applyFont="1" applyFill="1" applyBorder="1" applyAlignment="1">
      <alignment/>
    </xf>
    <xf numFmtId="0" fontId="24" fillId="65" borderId="0" xfId="0" applyFont="1" applyFill="1" applyAlignment="1">
      <alignment/>
    </xf>
    <xf numFmtId="0" fontId="94" fillId="58" borderId="26" xfId="0" applyFont="1" applyFill="1" applyBorder="1" applyAlignment="1">
      <alignment horizontal="right"/>
    </xf>
    <xf numFmtId="0" fontId="94" fillId="58" borderId="26" xfId="0" applyFont="1" applyFill="1" applyBorder="1" applyAlignment="1">
      <alignment horizontal="center" wrapText="1"/>
    </xf>
    <xf numFmtId="0" fontId="94" fillId="58" borderId="26" xfId="0" applyFont="1" applyFill="1" applyBorder="1" applyAlignment="1">
      <alignment horizontal="center"/>
    </xf>
    <xf numFmtId="0" fontId="94" fillId="34" borderId="26" xfId="0" applyFont="1" applyFill="1" applyBorder="1" applyAlignment="1">
      <alignment horizontal="right"/>
    </xf>
    <xf numFmtId="0" fontId="18" fillId="63" borderId="31" xfId="0" applyFont="1" applyFill="1" applyBorder="1" applyAlignment="1">
      <alignment horizontal="center"/>
    </xf>
    <xf numFmtId="0" fontId="18" fillId="63" borderId="3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4" fillId="58" borderId="18" xfId="0" applyFont="1" applyFill="1" applyBorder="1" applyAlignment="1">
      <alignment/>
    </xf>
    <xf numFmtId="0" fontId="24" fillId="0" borderId="18" xfId="0" applyFont="1" applyBorder="1" applyAlignment="1">
      <alignment/>
    </xf>
    <xf numFmtId="0" fontId="30" fillId="0" borderId="0" xfId="0" applyFont="1" applyAlignment="1">
      <alignment/>
    </xf>
    <xf numFmtId="0" fontId="93" fillId="58" borderId="26" xfId="0" applyFont="1" applyFill="1" applyBorder="1" applyAlignment="1">
      <alignment horizontal="center"/>
    </xf>
    <xf numFmtId="0" fontId="93" fillId="58" borderId="18" xfId="0" applyFont="1" applyFill="1" applyBorder="1" applyAlignment="1">
      <alignment horizontal="center"/>
    </xf>
    <xf numFmtId="0" fontId="24" fillId="58" borderId="22" xfId="0" applyFont="1" applyFill="1" applyBorder="1" applyAlignment="1">
      <alignment horizontal="center"/>
    </xf>
    <xf numFmtId="0" fontId="24" fillId="58" borderId="23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left" wrapText="1"/>
    </xf>
    <xf numFmtId="0" fontId="24" fillId="34" borderId="23" xfId="0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18" fillId="34" borderId="22" xfId="0" applyFont="1" applyFill="1" applyBorder="1" applyAlignment="1">
      <alignment horizontal="left" wrapText="1"/>
    </xf>
    <xf numFmtId="0" fontId="90" fillId="34" borderId="23" xfId="0" applyFont="1" applyFill="1" applyBorder="1" applyAlignment="1">
      <alignment horizontal="center" wrapText="1"/>
    </xf>
    <xf numFmtId="0" fontId="90" fillId="58" borderId="26" xfId="0" applyFont="1" applyFill="1" applyBorder="1" applyAlignment="1">
      <alignment horizontal="center" wrapText="1"/>
    </xf>
    <xf numFmtId="0" fontId="90" fillId="58" borderId="23" xfId="0" applyFont="1" applyFill="1" applyBorder="1" applyAlignment="1">
      <alignment horizontal="center" wrapText="1"/>
    </xf>
    <xf numFmtId="0" fontId="25" fillId="58" borderId="22" xfId="0" applyFont="1" applyFill="1" applyBorder="1" applyAlignment="1">
      <alignment horizontal="center"/>
    </xf>
    <xf numFmtId="0" fontId="25" fillId="58" borderId="23" xfId="0" applyFont="1" applyFill="1" applyBorder="1" applyAlignment="1">
      <alignment horizontal="center"/>
    </xf>
    <xf numFmtId="0" fontId="92" fillId="58" borderId="18" xfId="0" applyFont="1" applyFill="1" applyBorder="1" applyAlignment="1">
      <alignment horizontal="center" wrapText="1"/>
    </xf>
    <xf numFmtId="0" fontId="90" fillId="58" borderId="18" xfId="0" applyFont="1" applyFill="1" applyBorder="1" applyAlignment="1">
      <alignment horizontal="center" wrapText="1"/>
    </xf>
    <xf numFmtId="0" fontId="95" fillId="58" borderId="18" xfId="0" applyFont="1" applyFill="1" applyBorder="1" applyAlignment="1">
      <alignment horizontal="center" wrapText="1"/>
    </xf>
    <xf numFmtId="0" fontId="90" fillId="0" borderId="18" xfId="0" applyFont="1" applyBorder="1" applyAlignment="1">
      <alignment horizontal="left" wrapText="1"/>
    </xf>
    <xf numFmtId="0" fontId="24" fillId="58" borderId="23" xfId="0" applyFont="1" applyFill="1" applyBorder="1" applyAlignment="1">
      <alignment horizontal="center" wrapText="1"/>
    </xf>
    <xf numFmtId="0" fontId="90" fillId="16" borderId="19" xfId="0" applyFont="1" applyFill="1" applyBorder="1" applyAlignment="1">
      <alignment horizontal="left" wrapText="1"/>
    </xf>
    <xf numFmtId="0" fontId="90" fillId="16" borderId="26" xfId="0" applyFont="1" applyFill="1" applyBorder="1" applyAlignment="1">
      <alignment horizontal="center" wrapText="1"/>
    </xf>
    <xf numFmtId="0" fontId="25" fillId="16" borderId="26" xfId="0" applyFont="1" applyFill="1" applyBorder="1" applyAlignment="1">
      <alignment horizontal="center"/>
    </xf>
    <xf numFmtId="0" fontId="25" fillId="16" borderId="23" xfId="0" applyFont="1" applyFill="1" applyBorder="1" applyAlignment="1">
      <alignment horizontal="center"/>
    </xf>
    <xf numFmtId="0" fontId="25" fillId="16" borderId="26" xfId="0" applyFont="1" applyFill="1" applyBorder="1" applyAlignment="1">
      <alignment horizontal="center" wrapText="1"/>
    </xf>
    <xf numFmtId="0" fontId="90" fillId="16" borderId="22" xfId="0" applyFont="1" applyFill="1" applyBorder="1" applyAlignment="1">
      <alignment horizontal="left" wrapText="1"/>
    </xf>
    <xf numFmtId="0" fontId="90" fillId="16" borderId="23" xfId="0" applyFont="1" applyFill="1" applyBorder="1" applyAlignment="1">
      <alignment horizontal="center" wrapText="1"/>
    </xf>
    <xf numFmtId="0" fontId="24" fillId="16" borderId="23" xfId="0" applyFont="1" applyFill="1" applyBorder="1" applyAlignment="1">
      <alignment horizontal="center"/>
    </xf>
    <xf numFmtId="0" fontId="24" fillId="16" borderId="23" xfId="0" applyFont="1" applyFill="1" applyBorder="1" applyAlignment="1">
      <alignment horizontal="center" wrapText="1"/>
    </xf>
    <xf numFmtId="0" fontId="25" fillId="16" borderId="18" xfId="0" applyFont="1" applyFill="1" applyBorder="1" applyAlignment="1">
      <alignment horizontal="center" wrapText="1"/>
    </xf>
    <xf numFmtId="0" fontId="18" fillId="16" borderId="18" xfId="0" applyFont="1" applyFill="1" applyBorder="1" applyAlignment="1">
      <alignment horizontal="center" wrapText="1"/>
    </xf>
    <xf numFmtId="0" fontId="24" fillId="16" borderId="18" xfId="0" applyFont="1" applyFill="1" applyBorder="1" applyAlignment="1">
      <alignment horizontal="center" wrapText="1"/>
    </xf>
    <xf numFmtId="0" fontId="18" fillId="12" borderId="19" xfId="0" applyFont="1" applyFill="1" applyBorder="1" applyAlignment="1">
      <alignment horizontal="left" wrapText="1"/>
    </xf>
    <xf numFmtId="0" fontId="18" fillId="12" borderId="24" xfId="0" applyFont="1" applyFill="1" applyBorder="1" applyAlignment="1">
      <alignment horizontal="left" wrapText="1"/>
    </xf>
    <xf numFmtId="0" fontId="18" fillId="12" borderId="18" xfId="0" applyFont="1" applyFill="1" applyBorder="1" applyAlignment="1">
      <alignment horizontal="center" wrapText="1"/>
    </xf>
    <xf numFmtId="0" fontId="25" fillId="12" borderId="18" xfId="0" applyFont="1" applyFill="1" applyBorder="1" applyAlignment="1">
      <alignment horizontal="center"/>
    </xf>
    <xf numFmtId="0" fontId="25" fillId="12" borderId="22" xfId="0" applyFont="1" applyFill="1" applyBorder="1" applyAlignment="1">
      <alignment horizontal="center"/>
    </xf>
    <xf numFmtId="0" fontId="25" fillId="12" borderId="23" xfId="0" applyFont="1" applyFill="1" applyBorder="1" applyAlignment="1">
      <alignment horizontal="center"/>
    </xf>
    <xf numFmtId="0" fontId="18" fillId="12" borderId="22" xfId="0" applyFont="1" applyFill="1" applyBorder="1" applyAlignment="1">
      <alignment horizontal="left" wrapText="1"/>
    </xf>
    <xf numFmtId="0" fontId="18" fillId="12" borderId="23" xfId="0" applyFont="1" applyFill="1" applyBorder="1" applyAlignment="1">
      <alignment horizontal="left" wrapText="1"/>
    </xf>
    <xf numFmtId="0" fontId="24" fillId="12" borderId="18" xfId="0" applyFont="1" applyFill="1" applyBorder="1" applyAlignment="1">
      <alignment horizontal="center"/>
    </xf>
    <xf numFmtId="0" fontId="24" fillId="12" borderId="18" xfId="0" applyFont="1" applyFill="1" applyBorder="1" applyAlignment="1">
      <alignment horizontal="center" wrapText="1"/>
    </xf>
    <xf numFmtId="0" fontId="24" fillId="12" borderId="22" xfId="0" applyFont="1" applyFill="1" applyBorder="1" applyAlignment="1">
      <alignment horizontal="center"/>
    </xf>
    <xf numFmtId="0" fontId="24" fillId="12" borderId="23" xfId="0" applyFont="1" applyFill="1" applyBorder="1" applyAlignment="1">
      <alignment horizontal="center"/>
    </xf>
    <xf numFmtId="0" fontId="24" fillId="12" borderId="23" xfId="0" applyFont="1" applyFill="1" applyBorder="1" applyAlignment="1">
      <alignment horizontal="center" wrapText="1"/>
    </xf>
    <xf numFmtId="0" fontId="25" fillId="12" borderId="18" xfId="0" applyFont="1" applyFill="1" applyBorder="1" applyAlignment="1">
      <alignment horizontal="center" wrapText="1"/>
    </xf>
    <xf numFmtId="0" fontId="25" fillId="12" borderId="26" xfId="0" applyFont="1" applyFill="1" applyBorder="1" applyAlignment="1">
      <alignment horizontal="center" wrapText="1"/>
    </xf>
    <xf numFmtId="0" fontId="24" fillId="12" borderId="26" xfId="0" applyFont="1" applyFill="1" applyBorder="1" applyAlignment="1">
      <alignment horizontal="center" wrapText="1"/>
    </xf>
    <xf numFmtId="0" fontId="90" fillId="12" borderId="26" xfId="0" applyFont="1" applyFill="1" applyBorder="1" applyAlignment="1">
      <alignment horizontal="center" wrapText="1"/>
    </xf>
    <xf numFmtId="0" fontId="25" fillId="12" borderId="22" xfId="0" applyFont="1" applyFill="1" applyBorder="1" applyAlignment="1">
      <alignment horizontal="center" wrapText="1"/>
    </xf>
    <xf numFmtId="0" fontId="25" fillId="12" borderId="23" xfId="0" applyFont="1" applyFill="1" applyBorder="1" applyAlignment="1">
      <alignment horizontal="center" wrapText="1"/>
    </xf>
    <xf numFmtId="0" fontId="25" fillId="12" borderId="23" xfId="0" applyFont="1" applyFill="1" applyBorder="1" applyAlignment="1">
      <alignment/>
    </xf>
    <xf numFmtId="0" fontId="25" fillId="58" borderId="23" xfId="0" applyFont="1" applyFill="1" applyBorder="1" applyAlignment="1">
      <alignment horizontal="center" wrapText="1"/>
    </xf>
    <xf numFmtId="0" fontId="35" fillId="0" borderId="18" xfId="0" applyFont="1" applyBorder="1" applyAlignment="1">
      <alignment horizontal="center"/>
    </xf>
    <xf numFmtId="0" fontId="35" fillId="0" borderId="18" xfId="0" applyFont="1" applyBorder="1" applyAlignment="1">
      <alignment horizontal="center" wrapText="1"/>
    </xf>
    <xf numFmtId="0" fontId="35" fillId="0" borderId="18" xfId="0" applyFont="1" applyFill="1" applyBorder="1" applyAlignment="1">
      <alignment horizontal="center" wrapText="1"/>
    </xf>
    <xf numFmtId="0" fontId="35" fillId="33" borderId="18" xfId="0" applyFont="1" applyFill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18" fillId="54" borderId="18" xfId="54" applyNumberFormat="1" applyFont="1" applyFill="1" applyBorder="1" applyAlignment="1" applyProtection="1">
      <alignment horizontal="center" vertical="center" wrapText="1"/>
      <protection locked="0"/>
    </xf>
    <xf numFmtId="0" fontId="18" fillId="50" borderId="21" xfId="54" applyNumberFormat="1" applyFont="1" applyFill="1" applyBorder="1" applyAlignment="1">
      <alignment horizontal="left" vertical="center" wrapText="1"/>
      <protection/>
    </xf>
    <xf numFmtId="0" fontId="87" fillId="51" borderId="29" xfId="0" applyFont="1" applyFill="1" applyBorder="1" applyAlignment="1">
      <alignment/>
    </xf>
    <xf numFmtId="0" fontId="87" fillId="51" borderId="26" xfId="0" applyFont="1" applyFill="1" applyBorder="1" applyAlignment="1">
      <alignment/>
    </xf>
    <xf numFmtId="0" fontId="18" fillId="54" borderId="21" xfId="54" applyNumberFormat="1" applyFont="1" applyFill="1" applyBorder="1" applyAlignment="1" applyProtection="1">
      <alignment horizontal="left" vertical="center" wrapText="1"/>
      <protection locked="0"/>
    </xf>
    <xf numFmtId="0" fontId="87" fillId="52" borderId="29" xfId="0" applyFont="1" applyFill="1" applyBorder="1" applyAlignment="1">
      <alignment/>
    </xf>
    <xf numFmtId="0" fontId="87" fillId="52" borderId="26" xfId="0" applyFont="1" applyFill="1" applyBorder="1" applyAlignment="1">
      <alignment/>
    </xf>
    <xf numFmtId="0" fontId="87" fillId="0" borderId="19" xfId="0" applyFont="1" applyBorder="1" applyAlignment="1">
      <alignment horizontal="center" vertical="center" textRotation="90"/>
    </xf>
    <xf numFmtId="0" fontId="87" fillId="0" borderId="25" xfId="0" applyFont="1" applyBorder="1" applyAlignment="1">
      <alignment horizontal="center" vertical="center" textRotation="90"/>
    </xf>
    <xf numFmtId="0" fontId="87" fillId="0" borderId="22" xfId="0" applyFont="1" applyBorder="1" applyAlignment="1">
      <alignment horizontal="center" vertical="center" textRotation="90"/>
    </xf>
    <xf numFmtId="0" fontId="87" fillId="9" borderId="19" xfId="0" applyFont="1" applyFill="1" applyBorder="1" applyAlignment="1">
      <alignment vertical="center" textRotation="90"/>
    </xf>
    <xf numFmtId="0" fontId="87" fillId="9" borderId="25" xfId="0" applyFont="1" applyFill="1" applyBorder="1" applyAlignment="1">
      <alignment vertical="center" textRotation="90"/>
    </xf>
    <xf numFmtId="0" fontId="87" fillId="9" borderId="22" xfId="0" applyFont="1" applyFill="1" applyBorder="1" applyAlignment="1">
      <alignment vertical="center" textRotation="90"/>
    </xf>
    <xf numFmtId="0" fontId="87" fillId="0" borderId="21" xfId="0" applyFont="1" applyBorder="1" applyAlignment="1">
      <alignment horizontal="center" vertical="top" wrapText="1"/>
    </xf>
    <xf numFmtId="0" fontId="87" fillId="0" borderId="29" xfId="0" applyFont="1" applyBorder="1" applyAlignment="1">
      <alignment horizontal="center" vertical="top" wrapText="1"/>
    </xf>
    <xf numFmtId="0" fontId="87" fillId="0" borderId="26" xfId="0" applyFont="1" applyBorder="1" applyAlignment="1">
      <alignment horizontal="center" vertical="top" wrapText="1"/>
    </xf>
    <xf numFmtId="0" fontId="87" fillId="0" borderId="21" xfId="0" applyFont="1" applyBorder="1" applyAlignment="1">
      <alignment horizontal="center" vertical="center"/>
    </xf>
    <xf numFmtId="0" fontId="87" fillId="0" borderId="29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87" fillId="8" borderId="19" xfId="0" applyFont="1" applyFill="1" applyBorder="1" applyAlignment="1">
      <alignment vertical="center" textRotation="90"/>
    </xf>
    <xf numFmtId="0" fontId="87" fillId="8" borderId="25" xfId="0" applyFont="1" applyFill="1" applyBorder="1" applyAlignment="1">
      <alignment vertical="center" textRotation="90"/>
    </xf>
    <xf numFmtId="0" fontId="87" fillId="8" borderId="22" xfId="0" applyFont="1" applyFill="1" applyBorder="1" applyAlignment="1">
      <alignment vertical="center" textRotation="90"/>
    </xf>
    <xf numFmtId="0" fontId="87" fillId="0" borderId="18" xfId="0" applyFont="1" applyBorder="1" applyAlignment="1">
      <alignment horizontal="center" vertical="center" textRotation="90"/>
    </xf>
    <xf numFmtId="0" fontId="87" fillId="53" borderId="19" xfId="0" applyFont="1" applyFill="1" applyBorder="1" applyAlignment="1">
      <alignment vertical="center" textRotation="90"/>
    </xf>
    <xf numFmtId="0" fontId="87" fillId="53" borderId="25" xfId="0" applyFont="1" applyFill="1" applyBorder="1" applyAlignment="1">
      <alignment vertical="center" textRotation="90"/>
    </xf>
    <xf numFmtId="0" fontId="87" fillId="53" borderId="22" xfId="0" applyFont="1" applyFill="1" applyBorder="1" applyAlignment="1">
      <alignment vertical="center" textRotation="90"/>
    </xf>
    <xf numFmtId="0" fontId="87" fillId="34" borderId="19" xfId="0" applyFont="1" applyFill="1" applyBorder="1" applyAlignment="1">
      <alignment horizontal="center" vertical="center" textRotation="90"/>
    </xf>
    <xf numFmtId="0" fontId="87" fillId="34" borderId="25" xfId="0" applyFont="1" applyFill="1" applyBorder="1" applyAlignment="1">
      <alignment horizontal="center" vertical="center" textRotation="90"/>
    </xf>
    <xf numFmtId="0" fontId="87" fillId="34" borderId="22" xfId="0" applyFont="1" applyFill="1" applyBorder="1" applyAlignment="1">
      <alignment horizontal="center" vertical="center" textRotation="90"/>
    </xf>
    <xf numFmtId="0" fontId="87" fillId="58" borderId="18" xfId="0" applyFont="1" applyFill="1" applyBorder="1" applyAlignment="1">
      <alignment vertical="center" textRotation="90"/>
    </xf>
    <xf numFmtId="0" fontId="87" fillId="0" borderId="18" xfId="0" applyFont="1" applyBorder="1" applyAlignment="1">
      <alignment horizontal="center" vertical="top" wrapText="1"/>
    </xf>
    <xf numFmtId="0" fontId="87" fillId="58" borderId="19" xfId="0" applyFont="1" applyFill="1" applyBorder="1" applyAlignment="1">
      <alignment vertical="center" textRotation="90"/>
    </xf>
    <xf numFmtId="0" fontId="87" fillId="58" borderId="25" xfId="0" applyFont="1" applyFill="1" applyBorder="1" applyAlignment="1">
      <alignment vertical="center" textRotation="90"/>
    </xf>
    <xf numFmtId="0" fontId="87" fillId="58" borderId="22" xfId="0" applyFont="1" applyFill="1" applyBorder="1" applyAlignment="1">
      <alignment vertical="center" textRotation="90"/>
    </xf>
    <xf numFmtId="0" fontId="87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7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87" fillId="0" borderId="19" xfId="0" applyFont="1" applyBorder="1" applyAlignment="1">
      <alignment vertical="center" textRotation="90"/>
    </xf>
    <xf numFmtId="0" fontId="87" fillId="0" borderId="25" xfId="0" applyFont="1" applyBorder="1" applyAlignment="1">
      <alignment/>
    </xf>
    <xf numFmtId="0" fontId="87" fillId="0" borderId="22" xfId="0" applyFont="1" applyBorder="1" applyAlignment="1">
      <alignment/>
    </xf>
    <xf numFmtId="0" fontId="87" fillId="0" borderId="33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3" xfId="0" applyBorder="1" applyAlignment="1">
      <alignment wrapText="1"/>
    </xf>
    <xf numFmtId="0" fontId="87" fillId="0" borderId="19" xfId="0" applyFont="1" applyBorder="1" applyAlignment="1">
      <alignment horizontal="center" vertical="center" textRotation="89"/>
    </xf>
    <xf numFmtId="0" fontId="0" fillId="0" borderId="25" xfId="0" applyBorder="1" applyAlignment="1">
      <alignment vertical="center" textRotation="89"/>
    </xf>
    <xf numFmtId="0" fontId="0" fillId="0" borderId="22" xfId="0" applyBorder="1" applyAlignment="1">
      <alignment vertical="center" textRotation="89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87" fillId="0" borderId="25" xfId="0" applyFont="1" applyBorder="1" applyAlignment="1">
      <alignment vertical="center"/>
    </xf>
    <xf numFmtId="0" fontId="87" fillId="0" borderId="22" xfId="0" applyFont="1" applyBorder="1" applyAlignment="1">
      <alignment vertical="center"/>
    </xf>
    <xf numFmtId="0" fontId="87" fillId="0" borderId="19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52" borderId="18" xfId="0" applyFont="1" applyFill="1" applyBorder="1" applyAlignment="1">
      <alignment horizontal="center" vertical="center" textRotation="89" wrapText="1"/>
    </xf>
    <xf numFmtId="0" fontId="87" fillId="52" borderId="18" xfId="0" applyFont="1" applyFill="1" applyBorder="1" applyAlignment="1">
      <alignment textRotation="89"/>
    </xf>
    <xf numFmtId="0" fontId="8" fillId="0" borderId="10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44" borderId="10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wrapText="1"/>
    </xf>
    <xf numFmtId="0" fontId="8" fillId="40" borderId="12" xfId="0" applyFont="1" applyFill="1" applyBorder="1" applyAlignment="1">
      <alignment horizontal="center" wrapText="1"/>
    </xf>
    <xf numFmtId="0" fontId="8" fillId="40" borderId="13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textRotation="90" wrapText="1"/>
    </xf>
    <xf numFmtId="0" fontId="19" fillId="0" borderId="25" xfId="0" applyFont="1" applyBorder="1" applyAlignment="1">
      <alignment textRotation="90" wrapText="1"/>
    </xf>
    <xf numFmtId="0" fontId="19" fillId="0" borderId="22" xfId="0" applyFont="1" applyBorder="1" applyAlignment="1">
      <alignment textRotation="90" wrapText="1"/>
    </xf>
    <xf numFmtId="0" fontId="19" fillId="0" borderId="24" xfId="0" applyFont="1" applyBorder="1" applyAlignment="1">
      <alignment horizontal="left" textRotation="90" wrapText="1"/>
    </xf>
    <xf numFmtId="0" fontId="19" fillId="0" borderId="27" xfId="0" applyFont="1" applyBorder="1" applyAlignment="1">
      <alignment horizontal="left" textRotation="90" wrapText="1"/>
    </xf>
    <xf numFmtId="0" fontId="19" fillId="0" borderId="23" xfId="0" applyFont="1" applyBorder="1" applyAlignment="1">
      <alignment horizontal="left" textRotation="90" wrapText="1"/>
    </xf>
    <xf numFmtId="0" fontId="19" fillId="0" borderId="19" xfId="0" applyFont="1" applyBorder="1" applyAlignment="1">
      <alignment horizontal="center" textRotation="90" wrapText="1"/>
    </xf>
    <xf numFmtId="0" fontId="19" fillId="0" borderId="25" xfId="0" applyFont="1" applyBorder="1" applyAlignment="1">
      <alignment horizontal="center" textRotation="90" wrapText="1"/>
    </xf>
    <xf numFmtId="0" fontId="19" fillId="0" borderId="22" xfId="0" applyFont="1" applyBorder="1" applyAlignment="1">
      <alignment horizontal="center" textRotation="90" wrapText="1"/>
    </xf>
    <xf numFmtId="0" fontId="18" fillId="0" borderId="21" xfId="0" applyFont="1" applyBorder="1" applyAlignment="1">
      <alignment horizontal="center" textRotation="90"/>
    </xf>
    <xf numFmtId="0" fontId="18" fillId="0" borderId="29" xfId="0" applyFont="1" applyBorder="1" applyAlignment="1">
      <alignment horizontal="center" textRotation="90"/>
    </xf>
    <xf numFmtId="0" fontId="18" fillId="0" borderId="26" xfId="0" applyFont="1" applyBorder="1" applyAlignment="1">
      <alignment horizontal="center" textRotation="90"/>
    </xf>
    <xf numFmtId="0" fontId="18" fillId="0" borderId="19" xfId="0" applyFont="1" applyBorder="1" applyAlignment="1">
      <alignment horizontal="center" textRotation="90" wrapText="1"/>
    </xf>
    <xf numFmtId="0" fontId="18" fillId="0" borderId="25" xfId="0" applyFont="1" applyBorder="1" applyAlignment="1">
      <alignment horizontal="center" textRotation="90" wrapText="1"/>
    </xf>
    <xf numFmtId="0" fontId="18" fillId="0" borderId="22" xfId="0" applyFont="1" applyBorder="1" applyAlignment="1">
      <alignment horizontal="center" textRotation="90" wrapText="1"/>
    </xf>
    <xf numFmtId="0" fontId="19" fillId="0" borderId="2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90" fillId="0" borderId="19" xfId="0" applyFont="1" applyBorder="1" applyAlignment="1">
      <alignment horizontal="left" wrapText="1"/>
    </xf>
    <xf numFmtId="0" fontId="90" fillId="0" borderId="42" xfId="0" applyFont="1" applyBorder="1" applyAlignment="1">
      <alignment horizontal="left" wrapText="1"/>
    </xf>
    <xf numFmtId="0" fontId="90" fillId="16" borderId="19" xfId="0" applyFont="1" applyFill="1" applyBorder="1" applyAlignment="1">
      <alignment horizontal="left" wrapText="1"/>
    </xf>
    <xf numFmtId="0" fontId="27" fillId="16" borderId="22" xfId="0" applyFont="1" applyFill="1" applyBorder="1" applyAlignment="1">
      <alignment horizontal="left" wrapText="1"/>
    </xf>
    <xf numFmtId="0" fontId="19" fillId="0" borderId="21" xfId="0" applyFont="1" applyFill="1" applyBorder="1" applyAlignment="1">
      <alignment horizontal="left" wrapText="1"/>
    </xf>
    <xf numFmtId="0" fontId="19" fillId="0" borderId="29" xfId="0" applyFont="1" applyFill="1" applyBorder="1" applyAlignment="1">
      <alignment horizontal="left" wrapText="1"/>
    </xf>
    <xf numFmtId="0" fontId="19" fillId="0" borderId="26" xfId="0" applyFont="1" applyFill="1" applyBorder="1" applyAlignment="1">
      <alignment horizontal="left" wrapText="1"/>
    </xf>
    <xf numFmtId="0" fontId="90" fillId="0" borderId="19" xfId="0" applyFont="1" applyBorder="1" applyAlignment="1">
      <alignment vertical="top" wrapText="1"/>
    </xf>
    <xf numFmtId="0" fontId="90" fillId="0" borderId="22" xfId="0" applyFont="1" applyBorder="1" applyAlignment="1">
      <alignment vertical="top" wrapText="1"/>
    </xf>
    <xf numFmtId="0" fontId="18" fillId="0" borderId="19" xfId="0" applyFont="1" applyFill="1" applyBorder="1" applyAlignment="1">
      <alignment vertical="top" wrapText="1"/>
    </xf>
    <xf numFmtId="0" fontId="18" fillId="0" borderId="22" xfId="0" applyFont="1" applyFill="1" applyBorder="1" applyAlignment="1">
      <alignment vertical="top" wrapText="1"/>
    </xf>
    <xf numFmtId="0" fontId="18" fillId="34" borderId="19" xfId="0" applyFont="1" applyFill="1" applyBorder="1" applyAlignment="1">
      <alignment vertical="top" wrapText="1"/>
    </xf>
    <xf numFmtId="0" fontId="18" fillId="34" borderId="22" xfId="0" applyFont="1" applyFill="1" applyBorder="1" applyAlignment="1">
      <alignment vertical="top" wrapText="1"/>
    </xf>
    <xf numFmtId="0" fontId="90" fillId="0" borderId="19" xfId="0" applyFont="1" applyBorder="1" applyAlignment="1">
      <alignment vertical="top" wrapText="1" readingOrder="1"/>
    </xf>
    <xf numFmtId="0" fontId="90" fillId="0" borderId="22" xfId="0" applyFont="1" applyBorder="1" applyAlignment="1">
      <alignment vertical="top" wrapText="1" readingOrder="1"/>
    </xf>
    <xf numFmtId="0" fontId="90" fillId="0" borderId="19" xfId="0" applyFont="1" applyBorder="1" applyAlignment="1">
      <alignment horizontal="left" wrapText="1" readingOrder="1"/>
    </xf>
    <xf numFmtId="0" fontId="90" fillId="0" borderId="22" xfId="0" applyFont="1" applyBorder="1" applyAlignment="1">
      <alignment horizontal="left" wrapText="1" readingOrder="1"/>
    </xf>
    <xf numFmtId="0" fontId="18" fillId="0" borderId="19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left" wrapText="1"/>
    </xf>
    <xf numFmtId="0" fontId="90" fillId="0" borderId="19" xfId="0" applyFont="1" applyBorder="1" applyAlignment="1">
      <alignment horizontal="center" wrapText="1"/>
    </xf>
    <xf numFmtId="0" fontId="90" fillId="0" borderId="22" xfId="0" applyFont="1" applyBorder="1" applyAlignment="1">
      <alignment horizontal="center" wrapText="1"/>
    </xf>
    <xf numFmtId="0" fontId="90" fillId="0" borderId="19" xfId="0" applyFont="1" applyBorder="1" applyAlignment="1">
      <alignment horizontal="left" vertical="top" wrapText="1"/>
    </xf>
    <xf numFmtId="0" fontId="90" fillId="0" borderId="22" xfId="0" applyFont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22" xfId="0" applyFont="1" applyFill="1" applyBorder="1" applyAlignment="1">
      <alignment horizontal="left" vertical="top" wrapText="1"/>
    </xf>
    <xf numFmtId="0" fontId="90" fillId="0" borderId="19" xfId="0" applyFont="1" applyBorder="1" applyAlignment="1">
      <alignment horizontal="left" vertical="top" wrapText="1" readingOrder="1"/>
    </xf>
    <xf numFmtId="0" fontId="90" fillId="0" borderId="22" xfId="0" applyFont="1" applyBorder="1" applyAlignment="1">
      <alignment horizontal="left" vertical="top" wrapText="1" readingOrder="1"/>
    </xf>
    <xf numFmtId="0" fontId="18" fillId="0" borderId="19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90" fillId="0" borderId="22" xfId="0" applyFont="1" applyBorder="1" applyAlignment="1">
      <alignment horizontal="left"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90" fillId="0" borderId="19" xfId="0" applyFont="1" applyBorder="1" applyAlignment="1">
      <alignment horizontal="center" wrapText="1" readingOrder="1"/>
    </xf>
    <xf numFmtId="0" fontId="90" fillId="0" borderId="22" xfId="0" applyFont="1" applyBorder="1" applyAlignment="1">
      <alignment horizontal="center" wrapText="1" readingOrder="1"/>
    </xf>
    <xf numFmtId="0" fontId="18" fillId="0" borderId="19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9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wrapText="1" readingOrder="1"/>
    </xf>
    <xf numFmtId="0" fontId="18" fillId="0" borderId="22" xfId="0" applyFont="1" applyBorder="1" applyAlignment="1">
      <alignment horizontal="center" wrapText="1" readingOrder="1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18" fillId="0" borderId="18" xfId="0" applyFont="1" applyBorder="1" applyAlignment="1">
      <alignment horizontal="center" textRotation="90" wrapText="1"/>
    </xf>
    <xf numFmtId="0" fontId="24" fillId="0" borderId="21" xfId="0" applyFont="1" applyBorder="1" applyAlignment="1">
      <alignment horizontal="center" textRotation="90"/>
    </xf>
    <xf numFmtId="0" fontId="24" fillId="0" borderId="29" xfId="0" applyFont="1" applyBorder="1" applyAlignment="1">
      <alignment horizontal="center" textRotation="90"/>
    </xf>
    <xf numFmtId="0" fontId="24" fillId="0" borderId="26" xfId="0" applyFont="1" applyBorder="1" applyAlignment="1">
      <alignment horizontal="center" textRotation="90"/>
    </xf>
    <xf numFmtId="0" fontId="24" fillId="0" borderId="18" xfId="0" applyFont="1" applyBorder="1" applyAlignment="1">
      <alignment horizontal="center" textRotation="90" wrapText="1"/>
    </xf>
    <xf numFmtId="0" fontId="18" fillId="0" borderId="29" xfId="0" applyFont="1" applyBorder="1" applyAlignment="1">
      <alignment horizontal="center" textRotation="90" wrapText="1"/>
    </xf>
    <xf numFmtId="0" fontId="18" fillId="0" borderId="26" xfId="0" applyFont="1" applyBorder="1" applyAlignment="1">
      <alignment horizont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8" fillId="0" borderId="29" xfId="0" applyFont="1" applyBorder="1" applyAlignment="1">
      <alignment horizontal="center" vertical="center" textRotation="90" wrapText="1"/>
    </xf>
    <xf numFmtId="0" fontId="18" fillId="0" borderId="26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1" xfId="0" applyFont="1" applyBorder="1" applyAlignment="1">
      <alignment horizontal="center" textRotation="90" wrapText="1"/>
    </xf>
    <xf numFmtId="0" fontId="18" fillId="0" borderId="19" xfId="0" applyFont="1" applyBorder="1" applyAlignment="1">
      <alignment textRotation="90" wrapText="1"/>
    </xf>
    <xf numFmtId="0" fontId="18" fillId="0" borderId="25" xfId="0" applyFont="1" applyBorder="1" applyAlignment="1">
      <alignment textRotation="90" wrapText="1"/>
    </xf>
    <xf numFmtId="0" fontId="18" fillId="0" borderId="22" xfId="0" applyFont="1" applyBorder="1" applyAlignment="1">
      <alignment textRotation="90" wrapText="1"/>
    </xf>
    <xf numFmtId="0" fontId="18" fillId="65" borderId="21" xfId="0" applyFont="1" applyFill="1" applyBorder="1" applyAlignment="1">
      <alignment horizontal="center"/>
    </xf>
    <xf numFmtId="0" fontId="18" fillId="65" borderId="26" xfId="0" applyFont="1" applyFill="1" applyBorder="1" applyAlignment="1">
      <alignment horizontal="center"/>
    </xf>
    <xf numFmtId="0" fontId="18" fillId="65" borderId="19" xfId="0" applyFont="1" applyFill="1" applyBorder="1" applyAlignment="1">
      <alignment horizontal="center" wrapText="1"/>
    </xf>
    <xf numFmtId="0" fontId="18" fillId="65" borderId="22" xfId="0" applyFont="1" applyFill="1" applyBorder="1" applyAlignment="1">
      <alignment horizontal="center" wrapText="1"/>
    </xf>
    <xf numFmtId="0" fontId="18" fillId="65" borderId="21" xfId="0" applyFont="1" applyFill="1" applyBorder="1" applyAlignment="1">
      <alignment horizontal="center" wrapText="1"/>
    </xf>
    <xf numFmtId="0" fontId="18" fillId="65" borderId="29" xfId="0" applyFont="1" applyFill="1" applyBorder="1" applyAlignment="1">
      <alignment horizontal="center" wrapText="1"/>
    </xf>
    <xf numFmtId="0" fontId="18" fillId="65" borderId="23" xfId="0" applyFont="1" applyFill="1" applyBorder="1" applyAlignment="1">
      <alignment horizontal="center" wrapText="1"/>
    </xf>
    <xf numFmtId="0" fontId="18" fillId="65" borderId="21" xfId="0" applyFont="1" applyFill="1" applyBorder="1" applyAlignment="1">
      <alignment horizontal="center" vertical="top" wrapText="1"/>
    </xf>
    <xf numFmtId="0" fontId="18" fillId="65" borderId="29" xfId="0" applyFont="1" applyFill="1" applyBorder="1" applyAlignment="1">
      <alignment horizontal="center" vertical="top" wrapText="1"/>
    </xf>
    <xf numFmtId="0" fontId="18" fillId="65" borderId="26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N30"/>
  <sheetViews>
    <sheetView zoomScale="90" zoomScaleNormal="90" zoomScalePageLayoutView="0" workbookViewId="0" topLeftCell="A13">
      <selection activeCell="AI35" sqref="AI35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4.421875" style="0" customWidth="1"/>
    <col min="4" max="4" width="5.00390625" style="0" customWidth="1"/>
    <col min="5" max="5" width="6.00390625" style="0" customWidth="1"/>
    <col min="6" max="6" width="4.00390625" style="0" customWidth="1"/>
    <col min="7" max="7" width="4.57421875" style="0" customWidth="1"/>
    <col min="8" max="8" width="7.8515625" style="0" customWidth="1"/>
    <col min="9" max="9" width="10.140625" style="0" customWidth="1"/>
    <col min="10" max="11" width="4.28125" style="0" customWidth="1"/>
    <col min="12" max="12" width="4.7109375" style="0" customWidth="1"/>
    <col min="13" max="13" width="3.57421875" style="0" customWidth="1"/>
    <col min="14" max="14" width="7.140625" style="0" customWidth="1"/>
    <col min="15" max="15" width="3.57421875" style="0" customWidth="1"/>
    <col min="16" max="16" width="3.28125" style="0" customWidth="1"/>
    <col min="17" max="17" width="6.8515625" style="0" customWidth="1"/>
    <col min="18" max="19" width="3.57421875" style="0" customWidth="1"/>
    <col min="20" max="20" width="3.7109375" style="0" customWidth="1"/>
    <col min="21" max="21" width="3.57421875" style="0" customWidth="1"/>
    <col min="22" max="22" width="4.8515625" style="0" customWidth="1"/>
    <col min="23" max="24" width="5.57421875" style="0" customWidth="1"/>
    <col min="25" max="25" width="6.421875" style="0" customWidth="1"/>
    <col min="26" max="26" width="8.8515625" style="0" customWidth="1"/>
    <col min="27" max="27" width="7.421875" style="0" customWidth="1"/>
    <col min="28" max="28" width="8.28125" style="0" customWidth="1"/>
    <col min="29" max="29" width="7.57421875" style="0" customWidth="1"/>
    <col min="30" max="30" width="7.8515625" style="0" customWidth="1"/>
    <col min="31" max="32" width="8.8515625" style="0" customWidth="1"/>
    <col min="33" max="33" width="6.8515625" style="0" customWidth="1"/>
  </cols>
  <sheetData>
    <row r="4" spans="1:6" ht="18.75">
      <c r="A4" s="170" t="s">
        <v>116</v>
      </c>
      <c r="B4" s="170"/>
      <c r="C4" s="170"/>
      <c r="D4" s="170"/>
      <c r="E4" s="170"/>
      <c r="F4" s="170"/>
    </row>
    <row r="6" spans="1:66" ht="15.75">
      <c r="A6" s="502" t="s">
        <v>0</v>
      </c>
      <c r="B6" s="552" t="s">
        <v>1</v>
      </c>
      <c r="C6" s="553" t="s">
        <v>98</v>
      </c>
      <c r="D6" s="512"/>
      <c r="E6" s="513"/>
      <c r="F6" s="502" t="s">
        <v>117</v>
      </c>
      <c r="G6" s="502" t="s">
        <v>118</v>
      </c>
      <c r="H6" s="554" t="s">
        <v>119</v>
      </c>
      <c r="I6" s="531" t="s">
        <v>3</v>
      </c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2"/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2"/>
      <c r="BJ6" s="532"/>
      <c r="BK6" s="532"/>
      <c r="BL6" s="532"/>
      <c r="BM6" s="495" t="s">
        <v>119</v>
      </c>
      <c r="BN6" s="495"/>
    </row>
    <row r="7" spans="1:66" ht="15.75">
      <c r="A7" s="550"/>
      <c r="B7" s="550"/>
      <c r="C7" s="533" t="s">
        <v>120</v>
      </c>
      <c r="D7" s="502" t="s">
        <v>121</v>
      </c>
      <c r="E7" s="533" t="s">
        <v>122</v>
      </c>
      <c r="F7" s="503"/>
      <c r="G7" s="503"/>
      <c r="H7" s="555"/>
      <c r="I7" s="536" t="s">
        <v>123</v>
      </c>
      <c r="J7" s="537"/>
      <c r="K7" s="537"/>
      <c r="L7" s="537"/>
      <c r="M7" s="537"/>
      <c r="N7" s="537"/>
      <c r="O7" s="538"/>
      <c r="P7" s="545" t="s">
        <v>124</v>
      </c>
      <c r="Q7" s="511" t="s">
        <v>4</v>
      </c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  <c r="AF7" s="549"/>
      <c r="AG7" s="511" t="s">
        <v>19</v>
      </c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3"/>
      <c r="AW7" s="511" t="s">
        <v>20</v>
      </c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3"/>
      <c r="BM7" s="495"/>
      <c r="BN7" s="495"/>
    </row>
    <row r="8" spans="1:66" ht="15.75">
      <c r="A8" s="550"/>
      <c r="B8" s="550"/>
      <c r="C8" s="534"/>
      <c r="D8" s="534"/>
      <c r="E8" s="534"/>
      <c r="F8" s="534"/>
      <c r="G8" s="534"/>
      <c r="H8" s="555"/>
      <c r="I8" s="539"/>
      <c r="J8" s="540"/>
      <c r="K8" s="540"/>
      <c r="L8" s="540"/>
      <c r="M8" s="540"/>
      <c r="N8" s="540"/>
      <c r="O8" s="541"/>
      <c r="P8" s="546"/>
      <c r="Q8" s="511" t="s">
        <v>125</v>
      </c>
      <c r="R8" s="512"/>
      <c r="S8" s="512"/>
      <c r="T8" s="512"/>
      <c r="U8" s="512"/>
      <c r="V8" s="512"/>
      <c r="W8" s="512"/>
      <c r="X8" s="513"/>
      <c r="Y8" s="511" t="s">
        <v>126</v>
      </c>
      <c r="Z8" s="512"/>
      <c r="AA8" s="512"/>
      <c r="AB8" s="512"/>
      <c r="AC8" s="512"/>
      <c r="AD8" s="512"/>
      <c r="AE8" s="512"/>
      <c r="AF8" s="530"/>
      <c r="AG8" s="511" t="s">
        <v>127</v>
      </c>
      <c r="AH8" s="512"/>
      <c r="AI8" s="512"/>
      <c r="AJ8" s="512"/>
      <c r="AK8" s="512"/>
      <c r="AL8" s="512"/>
      <c r="AM8" s="512"/>
      <c r="AN8" s="513"/>
      <c r="AO8" s="511" t="s">
        <v>128</v>
      </c>
      <c r="AP8" s="512"/>
      <c r="AQ8" s="512"/>
      <c r="AR8" s="512"/>
      <c r="AS8" s="512"/>
      <c r="AT8" s="512"/>
      <c r="AU8" s="512"/>
      <c r="AV8" s="513"/>
      <c r="AW8" s="511" t="s">
        <v>129</v>
      </c>
      <c r="AX8" s="512"/>
      <c r="AY8" s="512"/>
      <c r="AZ8" s="512"/>
      <c r="BA8" s="512"/>
      <c r="BB8" s="512"/>
      <c r="BC8" s="512"/>
      <c r="BD8" s="513"/>
      <c r="BE8" s="511" t="s">
        <v>130</v>
      </c>
      <c r="BF8" s="512"/>
      <c r="BG8" s="512"/>
      <c r="BH8" s="512"/>
      <c r="BI8" s="512"/>
      <c r="BJ8" s="512"/>
      <c r="BK8" s="512"/>
      <c r="BL8" s="513"/>
      <c r="BM8" s="495"/>
      <c r="BN8" s="495"/>
    </row>
    <row r="9" spans="1:66" ht="15.75">
      <c r="A9" s="550"/>
      <c r="B9" s="550"/>
      <c r="C9" s="534"/>
      <c r="D9" s="534"/>
      <c r="E9" s="534"/>
      <c r="F9" s="534"/>
      <c r="G9" s="534"/>
      <c r="H9" s="555"/>
      <c r="I9" s="539"/>
      <c r="J9" s="540"/>
      <c r="K9" s="540"/>
      <c r="L9" s="540"/>
      <c r="M9" s="540"/>
      <c r="N9" s="540"/>
      <c r="O9" s="541"/>
      <c r="P9" s="546"/>
      <c r="Q9" s="524" t="s">
        <v>131</v>
      </c>
      <c r="R9" s="525" t="s">
        <v>6</v>
      </c>
      <c r="S9" s="525"/>
      <c r="T9" s="525"/>
      <c r="U9" s="525"/>
      <c r="V9" s="525"/>
      <c r="W9" s="517" t="s">
        <v>7</v>
      </c>
      <c r="X9" s="517" t="s">
        <v>124</v>
      </c>
      <c r="Y9" s="526" t="s">
        <v>131</v>
      </c>
      <c r="Z9" s="508" t="s">
        <v>6</v>
      </c>
      <c r="AA9" s="509"/>
      <c r="AB9" s="509"/>
      <c r="AC9" s="509"/>
      <c r="AD9" s="510"/>
      <c r="AE9" s="502" t="s">
        <v>7</v>
      </c>
      <c r="AF9" s="517" t="s">
        <v>124</v>
      </c>
      <c r="AG9" s="518" t="s">
        <v>131</v>
      </c>
      <c r="AH9" s="508" t="s">
        <v>6</v>
      </c>
      <c r="AI9" s="509"/>
      <c r="AJ9" s="509"/>
      <c r="AK9" s="509"/>
      <c r="AL9" s="510"/>
      <c r="AM9" s="521" t="s">
        <v>7</v>
      </c>
      <c r="AN9" s="521" t="s">
        <v>132</v>
      </c>
      <c r="AO9" s="514" t="s">
        <v>131</v>
      </c>
      <c r="AP9" s="508" t="s">
        <v>6</v>
      </c>
      <c r="AQ9" s="509"/>
      <c r="AR9" s="509"/>
      <c r="AS9" s="509"/>
      <c r="AT9" s="510"/>
      <c r="AU9" s="502" t="s">
        <v>7</v>
      </c>
      <c r="AV9" s="502" t="s">
        <v>132</v>
      </c>
      <c r="AW9" s="505" t="s">
        <v>131</v>
      </c>
      <c r="AX9" s="508" t="s">
        <v>6</v>
      </c>
      <c r="AY9" s="509"/>
      <c r="AZ9" s="509"/>
      <c r="BA9" s="509"/>
      <c r="BB9" s="510"/>
      <c r="BC9" s="502" t="s">
        <v>7</v>
      </c>
      <c r="BD9" s="502" t="s">
        <v>132</v>
      </c>
      <c r="BE9" s="505" t="s">
        <v>131</v>
      </c>
      <c r="BF9" s="508" t="s">
        <v>6</v>
      </c>
      <c r="BG9" s="509"/>
      <c r="BH9" s="509"/>
      <c r="BI9" s="509"/>
      <c r="BJ9" s="510"/>
      <c r="BK9" s="502" t="s">
        <v>7</v>
      </c>
      <c r="BL9" s="502" t="s">
        <v>132</v>
      </c>
      <c r="BM9" s="495"/>
      <c r="BN9" s="495"/>
    </row>
    <row r="10" spans="1:66" ht="15.75">
      <c r="A10" s="550"/>
      <c r="B10" s="550"/>
      <c r="C10" s="534"/>
      <c r="D10" s="534"/>
      <c r="E10" s="534"/>
      <c r="F10" s="534"/>
      <c r="G10" s="534"/>
      <c r="H10" s="555"/>
      <c r="I10" s="542"/>
      <c r="J10" s="543"/>
      <c r="K10" s="543"/>
      <c r="L10" s="543"/>
      <c r="M10" s="543"/>
      <c r="N10" s="543"/>
      <c r="O10" s="544"/>
      <c r="P10" s="546"/>
      <c r="Q10" s="524"/>
      <c r="R10" s="529" t="s">
        <v>8</v>
      </c>
      <c r="S10" s="529"/>
      <c r="T10" s="529"/>
      <c r="U10" s="529"/>
      <c r="V10" s="529"/>
      <c r="W10" s="517"/>
      <c r="X10" s="517"/>
      <c r="Y10" s="527"/>
      <c r="Z10" s="511" t="s">
        <v>8</v>
      </c>
      <c r="AA10" s="512"/>
      <c r="AB10" s="512"/>
      <c r="AC10" s="512"/>
      <c r="AD10" s="513"/>
      <c r="AE10" s="503"/>
      <c r="AF10" s="517"/>
      <c r="AG10" s="519"/>
      <c r="AH10" s="511" t="s">
        <v>8</v>
      </c>
      <c r="AI10" s="512"/>
      <c r="AJ10" s="512"/>
      <c r="AK10" s="512"/>
      <c r="AL10" s="513"/>
      <c r="AM10" s="522"/>
      <c r="AN10" s="522"/>
      <c r="AO10" s="515"/>
      <c r="AP10" s="511" t="s">
        <v>8</v>
      </c>
      <c r="AQ10" s="512"/>
      <c r="AR10" s="512"/>
      <c r="AS10" s="512"/>
      <c r="AT10" s="513"/>
      <c r="AU10" s="503"/>
      <c r="AV10" s="503"/>
      <c r="AW10" s="506"/>
      <c r="AX10" s="511" t="s">
        <v>8</v>
      </c>
      <c r="AY10" s="512"/>
      <c r="AZ10" s="512"/>
      <c r="BA10" s="512"/>
      <c r="BB10" s="513"/>
      <c r="BC10" s="503"/>
      <c r="BD10" s="503"/>
      <c r="BE10" s="506"/>
      <c r="BF10" s="511" t="s">
        <v>8</v>
      </c>
      <c r="BG10" s="512"/>
      <c r="BH10" s="512"/>
      <c r="BI10" s="512"/>
      <c r="BJ10" s="513"/>
      <c r="BK10" s="503"/>
      <c r="BL10" s="503"/>
      <c r="BM10" s="495" t="s">
        <v>133</v>
      </c>
      <c r="BN10" s="495" t="s">
        <v>134</v>
      </c>
    </row>
    <row r="11" spans="1:66" ht="190.5" thickBot="1">
      <c r="A11" s="551"/>
      <c r="B11" s="551"/>
      <c r="C11" s="535"/>
      <c r="D11" s="535"/>
      <c r="E11" s="535"/>
      <c r="F11" s="535"/>
      <c r="G11" s="535"/>
      <c r="H11" s="555"/>
      <c r="I11" s="171" t="s">
        <v>135</v>
      </c>
      <c r="J11" s="172" t="s">
        <v>136</v>
      </c>
      <c r="K11" s="172" t="s">
        <v>11</v>
      </c>
      <c r="L11" s="172" t="s">
        <v>137</v>
      </c>
      <c r="M11" s="211" t="s">
        <v>14</v>
      </c>
      <c r="N11" s="172" t="s">
        <v>138</v>
      </c>
      <c r="O11" s="173" t="s">
        <v>139</v>
      </c>
      <c r="P11" s="547"/>
      <c r="Q11" s="524"/>
      <c r="R11" s="174" t="s">
        <v>136</v>
      </c>
      <c r="S11" s="174" t="s">
        <v>11</v>
      </c>
      <c r="T11" s="175" t="s">
        <v>140</v>
      </c>
      <c r="U11" s="174" t="s">
        <v>14</v>
      </c>
      <c r="V11" s="174" t="s">
        <v>138</v>
      </c>
      <c r="W11" s="517"/>
      <c r="X11" s="517"/>
      <c r="Y11" s="528"/>
      <c r="Z11" s="174" t="s">
        <v>136</v>
      </c>
      <c r="AA11" s="174" t="s">
        <v>11</v>
      </c>
      <c r="AB11" s="175" t="s">
        <v>140</v>
      </c>
      <c r="AC11" s="212" t="s">
        <v>14</v>
      </c>
      <c r="AD11" s="174" t="s">
        <v>138</v>
      </c>
      <c r="AE11" s="504"/>
      <c r="AF11" s="517"/>
      <c r="AG11" s="520"/>
      <c r="AH11" s="174" t="s">
        <v>141</v>
      </c>
      <c r="AI11" s="174" t="s">
        <v>11</v>
      </c>
      <c r="AJ11" s="175" t="s">
        <v>140</v>
      </c>
      <c r="AK11" s="212" t="s">
        <v>14</v>
      </c>
      <c r="AL11" s="174" t="s">
        <v>138</v>
      </c>
      <c r="AM11" s="523"/>
      <c r="AN11" s="523"/>
      <c r="AO11" s="516"/>
      <c r="AP11" s="174" t="s">
        <v>141</v>
      </c>
      <c r="AQ11" s="174" t="s">
        <v>11</v>
      </c>
      <c r="AR11" s="175" t="s">
        <v>140</v>
      </c>
      <c r="AS11" s="212" t="s">
        <v>14</v>
      </c>
      <c r="AT11" s="174" t="s">
        <v>138</v>
      </c>
      <c r="AU11" s="504"/>
      <c r="AV11" s="504"/>
      <c r="AW11" s="507"/>
      <c r="AX11" s="174" t="s">
        <v>141</v>
      </c>
      <c r="AY11" s="174" t="s">
        <v>11</v>
      </c>
      <c r="AZ11" s="175" t="s">
        <v>140</v>
      </c>
      <c r="BA11" s="212" t="s">
        <v>14</v>
      </c>
      <c r="BB11" s="174" t="s">
        <v>138</v>
      </c>
      <c r="BC11" s="504"/>
      <c r="BD11" s="504"/>
      <c r="BE11" s="507"/>
      <c r="BF11" s="174" t="s">
        <v>141</v>
      </c>
      <c r="BG11" s="174" t="s">
        <v>11</v>
      </c>
      <c r="BH11" s="175" t="s">
        <v>140</v>
      </c>
      <c r="BI11" s="212" t="s">
        <v>14</v>
      </c>
      <c r="BJ11" s="174" t="s">
        <v>138</v>
      </c>
      <c r="BK11" s="504"/>
      <c r="BL11" s="504"/>
      <c r="BM11" s="495"/>
      <c r="BN11" s="495"/>
    </row>
    <row r="12" spans="1:66" ht="16.5" thickBot="1">
      <c r="A12" s="176" t="s">
        <v>142</v>
      </c>
      <c r="B12" s="496" t="s">
        <v>143</v>
      </c>
      <c r="C12" s="497"/>
      <c r="D12" s="497"/>
      <c r="E12" s="497"/>
      <c r="F12" s="497"/>
      <c r="G12" s="498"/>
      <c r="H12" s="177">
        <f aca="true" t="shared" si="0" ref="H12:N12">H13+H24</f>
        <v>1404</v>
      </c>
      <c r="I12" s="178">
        <f t="shared" si="0"/>
        <v>1404</v>
      </c>
      <c r="J12" s="179">
        <f t="shared" si="0"/>
        <v>548</v>
      </c>
      <c r="K12" s="179">
        <f t="shared" si="0"/>
        <v>52</v>
      </c>
      <c r="L12" s="179">
        <f t="shared" si="0"/>
        <v>740</v>
      </c>
      <c r="M12" s="180">
        <f t="shared" si="0"/>
        <v>0</v>
      </c>
      <c r="N12" s="180">
        <f t="shared" si="0"/>
        <v>64</v>
      </c>
      <c r="O12" s="181"/>
      <c r="P12" s="181">
        <f>P13+P24</f>
        <v>27</v>
      </c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3"/>
      <c r="BN12" s="183"/>
    </row>
    <row r="13" spans="1:66" ht="32.25" thickBot="1">
      <c r="A13" s="189" t="s">
        <v>144</v>
      </c>
      <c r="B13" s="190" t="s">
        <v>145</v>
      </c>
      <c r="C13" s="183"/>
      <c r="D13" s="183"/>
      <c r="E13" s="183"/>
      <c r="F13" s="183"/>
      <c r="G13" s="183"/>
      <c r="H13" s="191">
        <f aca="true" t="shared" si="1" ref="H13:N13">H14+H15+H16+H17+H18+H19+H20+H21+H22+H23</f>
        <v>823</v>
      </c>
      <c r="I13" s="193">
        <f t="shared" si="1"/>
        <v>823</v>
      </c>
      <c r="J13" s="193">
        <f t="shared" si="1"/>
        <v>349</v>
      </c>
      <c r="K13" s="193">
        <f t="shared" si="1"/>
        <v>34</v>
      </c>
      <c r="L13" s="193">
        <f t="shared" si="1"/>
        <v>400</v>
      </c>
      <c r="M13" s="192">
        <f t="shared" si="1"/>
        <v>0</v>
      </c>
      <c r="N13" s="192">
        <f t="shared" si="1"/>
        <v>40</v>
      </c>
      <c r="O13" s="192"/>
      <c r="P13" s="192">
        <f>P14+P15+P16+P17+P18+P19+P20+P21+P22+P23</f>
        <v>9</v>
      </c>
      <c r="Q13" s="215">
        <f>Q14+Q15+Q16+Q17+Q18+Q19+Q20+Q21+Q22+Q23</f>
        <v>377</v>
      </c>
      <c r="R13" s="183"/>
      <c r="S13" s="183"/>
      <c r="T13" s="183"/>
      <c r="U13" s="183"/>
      <c r="V13" s="183"/>
      <c r="W13" s="183"/>
      <c r="X13" s="183"/>
      <c r="Y13" s="216">
        <f>Y14+Y15+Y16+Y17+Y18+Y19+Y20+Y21+Y22+Y23</f>
        <v>446</v>
      </c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</row>
    <row r="14" spans="1:66" ht="15.75">
      <c r="A14" s="194" t="s">
        <v>146</v>
      </c>
      <c r="B14" s="195" t="s">
        <v>147</v>
      </c>
      <c r="C14" s="184">
        <v>2</v>
      </c>
      <c r="D14" s="184"/>
      <c r="E14" s="184"/>
      <c r="F14" s="184"/>
      <c r="G14" s="184"/>
      <c r="H14" s="196">
        <f aca="true" t="shared" si="2" ref="H14:H23">Q14+Y14</f>
        <v>78</v>
      </c>
      <c r="I14" s="197">
        <f>J14+L14+N14</f>
        <v>78</v>
      </c>
      <c r="J14" s="198">
        <f>R14+Z14</f>
        <v>42</v>
      </c>
      <c r="K14" s="198">
        <f aca="true" t="shared" si="3" ref="J14:L23">S14+AA14</f>
        <v>0</v>
      </c>
      <c r="L14" s="184">
        <f>T14+AB14</f>
        <v>28</v>
      </c>
      <c r="M14" s="184"/>
      <c r="N14" s="184">
        <f>V14+AD14</f>
        <v>8</v>
      </c>
      <c r="O14" s="184"/>
      <c r="P14" s="184">
        <v>9</v>
      </c>
      <c r="Q14" s="199">
        <f aca="true" t="shared" si="4" ref="Q14:Q22">R14+S14+T14+V14</f>
        <v>34</v>
      </c>
      <c r="R14" s="200">
        <v>20</v>
      </c>
      <c r="S14" s="201"/>
      <c r="T14" s="200">
        <v>12</v>
      </c>
      <c r="U14" s="186"/>
      <c r="V14" s="184">
        <v>2</v>
      </c>
      <c r="W14" s="186"/>
      <c r="X14" s="186"/>
      <c r="Y14" s="199">
        <f aca="true" t="shared" si="5" ref="Y14:Y23">Z14+AA14+AB14+AD14</f>
        <v>44</v>
      </c>
      <c r="Z14" s="201">
        <v>22</v>
      </c>
      <c r="AA14" s="201"/>
      <c r="AB14" s="200">
        <v>16</v>
      </c>
      <c r="AC14" s="186"/>
      <c r="AD14" s="184">
        <v>6</v>
      </c>
      <c r="AE14" s="186"/>
      <c r="AF14" s="186">
        <v>9</v>
      </c>
      <c r="AG14" s="185"/>
      <c r="AH14" s="184"/>
      <c r="AI14" s="184"/>
      <c r="AJ14" s="184"/>
      <c r="AK14" s="184"/>
      <c r="AL14" s="184"/>
      <c r="AM14" s="184"/>
      <c r="AN14" s="186"/>
      <c r="AO14" s="187"/>
      <c r="AP14" s="184"/>
      <c r="AQ14" s="184"/>
      <c r="AR14" s="184"/>
      <c r="AS14" s="184"/>
      <c r="AT14" s="184"/>
      <c r="AU14" s="184"/>
      <c r="AV14" s="184"/>
      <c r="AW14" s="188"/>
      <c r="AX14" s="184"/>
      <c r="AY14" s="184"/>
      <c r="AZ14" s="184"/>
      <c r="BA14" s="184"/>
      <c r="BB14" s="184"/>
      <c r="BC14" s="184"/>
      <c r="BD14" s="184"/>
      <c r="BE14" s="188"/>
      <c r="BF14" s="184"/>
      <c r="BG14" s="184"/>
      <c r="BH14" s="184"/>
      <c r="BI14" s="184"/>
      <c r="BJ14" s="184"/>
      <c r="BK14" s="184"/>
      <c r="BL14" s="184"/>
      <c r="BM14" s="183"/>
      <c r="BN14" s="183"/>
    </row>
    <row r="15" spans="1:66" ht="15.75">
      <c r="A15" s="194" t="s">
        <v>148</v>
      </c>
      <c r="B15" s="195" t="s">
        <v>149</v>
      </c>
      <c r="C15" s="184"/>
      <c r="D15" s="184">
        <v>2</v>
      </c>
      <c r="E15" s="184"/>
      <c r="F15" s="184"/>
      <c r="G15" s="184"/>
      <c r="H15" s="202">
        <f t="shared" si="2"/>
        <v>117</v>
      </c>
      <c r="I15" s="197">
        <f aca="true" t="shared" si="6" ref="I15:I23">J15+K15+L15+N15</f>
        <v>117</v>
      </c>
      <c r="J15" s="198">
        <f t="shared" si="3"/>
        <v>57</v>
      </c>
      <c r="K15" s="198">
        <f t="shared" si="3"/>
        <v>6</v>
      </c>
      <c r="L15" s="184">
        <f t="shared" si="3"/>
        <v>50</v>
      </c>
      <c r="M15" s="184"/>
      <c r="N15" s="184">
        <f aca="true" t="shared" si="7" ref="N15:N23">V15+AD15</f>
        <v>4</v>
      </c>
      <c r="O15" s="184"/>
      <c r="P15" s="184"/>
      <c r="Q15" s="199">
        <f t="shared" si="4"/>
        <v>51</v>
      </c>
      <c r="R15" s="201">
        <v>27</v>
      </c>
      <c r="S15" s="201">
        <v>2</v>
      </c>
      <c r="T15" s="200">
        <v>20</v>
      </c>
      <c r="U15" s="186"/>
      <c r="V15" s="184">
        <v>2</v>
      </c>
      <c r="W15" s="186"/>
      <c r="X15" s="186"/>
      <c r="Y15" s="199">
        <f t="shared" si="5"/>
        <v>66</v>
      </c>
      <c r="Z15" s="201">
        <v>30</v>
      </c>
      <c r="AA15" s="201">
        <v>4</v>
      </c>
      <c r="AB15" s="200">
        <v>30</v>
      </c>
      <c r="AC15" s="186"/>
      <c r="AD15" s="184">
        <v>2</v>
      </c>
      <c r="AE15" s="186"/>
      <c r="AF15" s="186"/>
      <c r="AG15" s="185"/>
      <c r="AH15" s="184"/>
      <c r="AI15" s="184"/>
      <c r="AJ15" s="184"/>
      <c r="AK15" s="184"/>
      <c r="AL15" s="184"/>
      <c r="AM15" s="184"/>
      <c r="AN15" s="186"/>
      <c r="AO15" s="187"/>
      <c r="AP15" s="184"/>
      <c r="AQ15" s="184"/>
      <c r="AR15" s="184"/>
      <c r="AS15" s="184"/>
      <c r="AT15" s="184"/>
      <c r="AU15" s="184"/>
      <c r="AV15" s="184"/>
      <c r="AW15" s="188"/>
      <c r="AX15" s="184"/>
      <c r="AY15" s="184"/>
      <c r="AZ15" s="184"/>
      <c r="BA15" s="184"/>
      <c r="BB15" s="184"/>
      <c r="BC15" s="184"/>
      <c r="BD15" s="184"/>
      <c r="BE15" s="188"/>
      <c r="BF15" s="184"/>
      <c r="BG15" s="184"/>
      <c r="BH15" s="184"/>
      <c r="BI15" s="184"/>
      <c r="BJ15" s="184"/>
      <c r="BK15" s="184"/>
      <c r="BL15" s="184"/>
      <c r="BM15" s="183"/>
      <c r="BN15" s="183"/>
    </row>
    <row r="16" spans="1:66" ht="31.5">
      <c r="A16" s="194" t="s">
        <v>150</v>
      </c>
      <c r="B16" s="195" t="s">
        <v>151</v>
      </c>
      <c r="C16" s="184"/>
      <c r="D16" s="184">
        <v>2</v>
      </c>
      <c r="E16" s="184"/>
      <c r="F16" s="184"/>
      <c r="G16" s="184"/>
      <c r="H16" s="202">
        <f t="shared" si="2"/>
        <v>78</v>
      </c>
      <c r="I16" s="197">
        <f t="shared" si="6"/>
        <v>78</v>
      </c>
      <c r="J16" s="198">
        <f t="shared" si="3"/>
        <v>0</v>
      </c>
      <c r="K16" s="198">
        <f t="shared" si="3"/>
        <v>0</v>
      </c>
      <c r="L16" s="198">
        <f t="shared" si="3"/>
        <v>74</v>
      </c>
      <c r="M16" s="184"/>
      <c r="N16" s="184">
        <f t="shared" si="7"/>
        <v>4</v>
      </c>
      <c r="O16" s="184"/>
      <c r="P16" s="184"/>
      <c r="Q16" s="199">
        <f t="shared" si="4"/>
        <v>34</v>
      </c>
      <c r="R16" s="201"/>
      <c r="S16" s="201"/>
      <c r="T16" s="201">
        <v>32</v>
      </c>
      <c r="U16" s="186"/>
      <c r="V16" s="184">
        <v>2</v>
      </c>
      <c r="W16" s="186"/>
      <c r="X16" s="186"/>
      <c r="Y16" s="199">
        <f t="shared" si="5"/>
        <v>44</v>
      </c>
      <c r="Z16" s="201"/>
      <c r="AA16" s="201"/>
      <c r="AB16" s="201">
        <v>42</v>
      </c>
      <c r="AC16" s="186"/>
      <c r="AD16" s="184">
        <v>2</v>
      </c>
      <c r="AE16" s="186"/>
      <c r="AF16" s="186"/>
      <c r="AG16" s="185"/>
      <c r="AH16" s="184"/>
      <c r="AI16" s="184"/>
      <c r="AJ16" s="184"/>
      <c r="AK16" s="184"/>
      <c r="AL16" s="184"/>
      <c r="AM16" s="184"/>
      <c r="AN16" s="186"/>
      <c r="AO16" s="187"/>
      <c r="AP16" s="184"/>
      <c r="AQ16" s="184"/>
      <c r="AR16" s="184"/>
      <c r="AS16" s="184"/>
      <c r="AT16" s="184"/>
      <c r="AU16" s="184"/>
      <c r="AV16" s="184"/>
      <c r="AW16" s="188"/>
      <c r="AX16" s="184"/>
      <c r="AY16" s="184"/>
      <c r="AZ16" s="184"/>
      <c r="BA16" s="184"/>
      <c r="BB16" s="184"/>
      <c r="BC16" s="184"/>
      <c r="BD16" s="184"/>
      <c r="BE16" s="188"/>
      <c r="BF16" s="184"/>
      <c r="BG16" s="184"/>
      <c r="BH16" s="184"/>
      <c r="BI16" s="184"/>
      <c r="BJ16" s="184"/>
      <c r="BK16" s="184"/>
      <c r="BL16" s="184"/>
      <c r="BM16" s="183"/>
      <c r="BN16" s="183"/>
    </row>
    <row r="17" spans="1:66" ht="15.75">
      <c r="A17" s="194" t="s">
        <v>152</v>
      </c>
      <c r="B17" s="195" t="s">
        <v>31</v>
      </c>
      <c r="C17" s="184"/>
      <c r="D17" s="184">
        <v>2</v>
      </c>
      <c r="E17" s="184"/>
      <c r="F17" s="184"/>
      <c r="G17" s="184"/>
      <c r="H17" s="202">
        <f t="shared" si="2"/>
        <v>117</v>
      </c>
      <c r="I17" s="203">
        <f t="shared" si="6"/>
        <v>117</v>
      </c>
      <c r="J17" s="184">
        <f t="shared" si="3"/>
        <v>51</v>
      </c>
      <c r="K17" s="184">
        <f t="shared" si="3"/>
        <v>8</v>
      </c>
      <c r="L17" s="184">
        <f t="shared" si="3"/>
        <v>54</v>
      </c>
      <c r="M17" s="184"/>
      <c r="N17" s="184">
        <f t="shared" si="7"/>
        <v>4</v>
      </c>
      <c r="O17" s="184"/>
      <c r="P17" s="184"/>
      <c r="Q17" s="204">
        <f t="shared" si="4"/>
        <v>51</v>
      </c>
      <c r="R17" s="200">
        <v>21</v>
      </c>
      <c r="S17" s="200">
        <v>4</v>
      </c>
      <c r="T17" s="200">
        <v>24</v>
      </c>
      <c r="U17" s="186"/>
      <c r="V17" s="184">
        <v>2</v>
      </c>
      <c r="W17" s="186"/>
      <c r="X17" s="186"/>
      <c r="Y17" s="204">
        <f t="shared" si="5"/>
        <v>66</v>
      </c>
      <c r="Z17" s="200">
        <v>30</v>
      </c>
      <c r="AA17" s="200">
        <v>4</v>
      </c>
      <c r="AB17" s="200">
        <v>30</v>
      </c>
      <c r="AC17" s="186"/>
      <c r="AD17" s="184">
        <v>2</v>
      </c>
      <c r="AE17" s="186"/>
      <c r="AF17" s="186"/>
      <c r="AG17" s="185"/>
      <c r="AH17" s="184"/>
      <c r="AI17" s="184"/>
      <c r="AJ17" s="184"/>
      <c r="AK17" s="184"/>
      <c r="AL17" s="184"/>
      <c r="AM17" s="184"/>
      <c r="AN17" s="186"/>
      <c r="AO17" s="187"/>
      <c r="AP17" s="184"/>
      <c r="AQ17" s="184"/>
      <c r="AR17" s="184"/>
      <c r="AS17" s="184"/>
      <c r="AT17" s="184"/>
      <c r="AU17" s="184"/>
      <c r="AV17" s="184"/>
      <c r="AW17" s="188"/>
      <c r="AX17" s="184"/>
      <c r="AY17" s="184"/>
      <c r="AZ17" s="184"/>
      <c r="BA17" s="184"/>
      <c r="BB17" s="184"/>
      <c r="BC17" s="184"/>
      <c r="BD17" s="184"/>
      <c r="BE17" s="188"/>
      <c r="BF17" s="184"/>
      <c r="BG17" s="184"/>
      <c r="BH17" s="184"/>
      <c r="BI17" s="184"/>
      <c r="BJ17" s="184"/>
      <c r="BK17" s="184"/>
      <c r="BL17" s="184"/>
      <c r="BM17" s="183"/>
      <c r="BN17" s="183"/>
    </row>
    <row r="18" spans="1:66" ht="15.75">
      <c r="A18" s="194" t="s">
        <v>153</v>
      </c>
      <c r="B18" s="195" t="s">
        <v>154</v>
      </c>
      <c r="C18" s="184"/>
      <c r="D18" s="184">
        <v>2</v>
      </c>
      <c r="E18" s="184"/>
      <c r="F18" s="184"/>
      <c r="G18" s="184"/>
      <c r="H18" s="202">
        <f t="shared" si="2"/>
        <v>78</v>
      </c>
      <c r="I18" s="203">
        <f t="shared" si="6"/>
        <v>78</v>
      </c>
      <c r="J18" s="184">
        <f t="shared" si="3"/>
        <v>30</v>
      </c>
      <c r="K18" s="184">
        <f t="shared" si="3"/>
        <v>6</v>
      </c>
      <c r="L18" s="184">
        <f t="shared" si="3"/>
        <v>38</v>
      </c>
      <c r="M18" s="184"/>
      <c r="N18" s="184">
        <f t="shared" si="7"/>
        <v>4</v>
      </c>
      <c r="O18" s="184"/>
      <c r="P18" s="184"/>
      <c r="Q18" s="204">
        <f t="shared" si="4"/>
        <v>34</v>
      </c>
      <c r="R18" s="200">
        <v>12</v>
      </c>
      <c r="S18" s="200">
        <v>4</v>
      </c>
      <c r="T18" s="200">
        <v>16</v>
      </c>
      <c r="U18" s="186"/>
      <c r="V18" s="184">
        <v>2</v>
      </c>
      <c r="W18" s="186"/>
      <c r="X18" s="186"/>
      <c r="Y18" s="204">
        <f t="shared" si="5"/>
        <v>44</v>
      </c>
      <c r="Z18" s="200">
        <v>18</v>
      </c>
      <c r="AA18" s="200">
        <v>2</v>
      </c>
      <c r="AB18" s="200">
        <v>22</v>
      </c>
      <c r="AC18" s="186"/>
      <c r="AD18" s="184">
        <v>2</v>
      </c>
      <c r="AE18" s="186"/>
      <c r="AF18" s="186"/>
      <c r="AG18" s="185"/>
      <c r="AH18" s="184"/>
      <c r="AI18" s="184"/>
      <c r="AJ18" s="184"/>
      <c r="AK18" s="184"/>
      <c r="AL18" s="184"/>
      <c r="AM18" s="184"/>
      <c r="AN18" s="186"/>
      <c r="AO18" s="187"/>
      <c r="AP18" s="184"/>
      <c r="AQ18" s="184"/>
      <c r="AR18" s="184"/>
      <c r="AS18" s="184"/>
      <c r="AT18" s="184"/>
      <c r="AU18" s="184"/>
      <c r="AV18" s="184"/>
      <c r="AW18" s="188"/>
      <c r="AX18" s="184"/>
      <c r="AY18" s="184"/>
      <c r="AZ18" s="184"/>
      <c r="BA18" s="184"/>
      <c r="BB18" s="184"/>
      <c r="BC18" s="184"/>
      <c r="BD18" s="184"/>
      <c r="BE18" s="188"/>
      <c r="BF18" s="184"/>
      <c r="BG18" s="184"/>
      <c r="BH18" s="184"/>
      <c r="BI18" s="184"/>
      <c r="BJ18" s="184"/>
      <c r="BK18" s="184"/>
      <c r="BL18" s="184"/>
      <c r="BM18" s="183"/>
      <c r="BN18" s="183"/>
    </row>
    <row r="19" spans="1:66" ht="15.75">
      <c r="A19" s="194" t="s">
        <v>155</v>
      </c>
      <c r="B19" s="195" t="s">
        <v>156</v>
      </c>
      <c r="C19" s="184"/>
      <c r="D19" s="184">
        <v>1</v>
      </c>
      <c r="E19" s="184"/>
      <c r="F19" s="184"/>
      <c r="G19" s="184"/>
      <c r="H19" s="202">
        <f t="shared" si="2"/>
        <v>39</v>
      </c>
      <c r="I19" s="197">
        <f t="shared" si="6"/>
        <v>39</v>
      </c>
      <c r="J19" s="198">
        <f t="shared" si="3"/>
        <v>23</v>
      </c>
      <c r="K19" s="198">
        <f t="shared" si="3"/>
        <v>2</v>
      </c>
      <c r="L19" s="198">
        <f t="shared" si="3"/>
        <v>12</v>
      </c>
      <c r="M19" s="184"/>
      <c r="N19" s="184">
        <f t="shared" si="7"/>
        <v>2</v>
      </c>
      <c r="O19" s="184"/>
      <c r="P19" s="184"/>
      <c r="Q19" s="204">
        <f t="shared" si="4"/>
        <v>39</v>
      </c>
      <c r="R19" s="200">
        <v>23</v>
      </c>
      <c r="S19" s="200">
        <v>2</v>
      </c>
      <c r="T19" s="200">
        <v>12</v>
      </c>
      <c r="U19" s="186"/>
      <c r="V19" s="184">
        <v>2</v>
      </c>
      <c r="W19" s="186"/>
      <c r="X19" s="186"/>
      <c r="Y19" s="199">
        <f t="shared" si="5"/>
        <v>0</v>
      </c>
      <c r="Z19" s="201"/>
      <c r="AA19" s="201"/>
      <c r="AB19" s="201"/>
      <c r="AC19" s="186"/>
      <c r="AD19" s="184"/>
      <c r="AE19" s="186"/>
      <c r="AF19" s="186"/>
      <c r="AG19" s="185"/>
      <c r="AH19" s="184"/>
      <c r="AI19" s="184"/>
      <c r="AJ19" s="184"/>
      <c r="AK19" s="184"/>
      <c r="AL19" s="184"/>
      <c r="AM19" s="184"/>
      <c r="AN19" s="186"/>
      <c r="AO19" s="187"/>
      <c r="AP19" s="184"/>
      <c r="AQ19" s="184"/>
      <c r="AR19" s="184"/>
      <c r="AS19" s="184"/>
      <c r="AT19" s="184"/>
      <c r="AU19" s="184"/>
      <c r="AV19" s="184"/>
      <c r="AW19" s="188"/>
      <c r="AX19" s="184"/>
      <c r="AY19" s="184"/>
      <c r="AZ19" s="184"/>
      <c r="BA19" s="184"/>
      <c r="BB19" s="184"/>
      <c r="BC19" s="184"/>
      <c r="BD19" s="184"/>
      <c r="BE19" s="188"/>
      <c r="BF19" s="184"/>
      <c r="BG19" s="184"/>
      <c r="BH19" s="184"/>
      <c r="BI19" s="184"/>
      <c r="BJ19" s="184"/>
      <c r="BK19" s="184"/>
      <c r="BL19" s="184"/>
      <c r="BM19" s="183"/>
      <c r="BN19" s="183"/>
    </row>
    <row r="20" spans="1:66" ht="15.75">
      <c r="A20" s="194" t="s">
        <v>157</v>
      </c>
      <c r="B20" s="195" t="s">
        <v>158</v>
      </c>
      <c r="C20" s="184"/>
      <c r="D20" s="184">
        <v>2</v>
      </c>
      <c r="E20" s="184"/>
      <c r="F20" s="184"/>
      <c r="G20" s="184"/>
      <c r="H20" s="202">
        <f t="shared" si="2"/>
        <v>95</v>
      </c>
      <c r="I20" s="197">
        <f t="shared" si="6"/>
        <v>95</v>
      </c>
      <c r="J20" s="198">
        <f t="shared" si="3"/>
        <v>72</v>
      </c>
      <c r="K20" s="198">
        <f t="shared" si="3"/>
        <v>6</v>
      </c>
      <c r="L20" s="198">
        <f t="shared" si="3"/>
        <v>13</v>
      </c>
      <c r="M20" s="184"/>
      <c r="N20" s="184">
        <f t="shared" si="7"/>
        <v>4</v>
      </c>
      <c r="O20" s="184"/>
      <c r="P20" s="184"/>
      <c r="Q20" s="199">
        <f t="shared" si="4"/>
        <v>53</v>
      </c>
      <c r="R20" s="201">
        <v>38</v>
      </c>
      <c r="S20" s="201">
        <v>4</v>
      </c>
      <c r="T20" s="201">
        <v>9</v>
      </c>
      <c r="U20" s="186"/>
      <c r="V20" s="184">
        <v>2</v>
      </c>
      <c r="W20" s="186"/>
      <c r="X20" s="186"/>
      <c r="Y20" s="204">
        <f t="shared" si="5"/>
        <v>42</v>
      </c>
      <c r="Z20" s="200">
        <v>34</v>
      </c>
      <c r="AA20" s="200">
        <v>2</v>
      </c>
      <c r="AB20" s="200">
        <v>4</v>
      </c>
      <c r="AC20" s="186"/>
      <c r="AD20" s="184">
        <v>2</v>
      </c>
      <c r="AE20" s="186"/>
      <c r="AF20" s="186"/>
      <c r="AG20" s="185"/>
      <c r="AH20" s="184"/>
      <c r="AI20" s="184"/>
      <c r="AJ20" s="184"/>
      <c r="AK20" s="184"/>
      <c r="AL20" s="184"/>
      <c r="AM20" s="184"/>
      <c r="AN20" s="186"/>
      <c r="AO20" s="187"/>
      <c r="AP20" s="184"/>
      <c r="AQ20" s="184"/>
      <c r="AR20" s="184"/>
      <c r="AS20" s="184"/>
      <c r="AT20" s="184"/>
      <c r="AU20" s="184"/>
      <c r="AV20" s="184"/>
      <c r="AW20" s="188"/>
      <c r="AX20" s="184"/>
      <c r="AY20" s="184"/>
      <c r="AZ20" s="184"/>
      <c r="BA20" s="184"/>
      <c r="BB20" s="184"/>
      <c r="BC20" s="184"/>
      <c r="BD20" s="184"/>
      <c r="BE20" s="188"/>
      <c r="BF20" s="184"/>
      <c r="BG20" s="184"/>
      <c r="BH20" s="184"/>
      <c r="BI20" s="184"/>
      <c r="BJ20" s="184"/>
      <c r="BK20" s="184"/>
      <c r="BL20" s="184"/>
      <c r="BM20" s="183"/>
      <c r="BN20" s="183"/>
    </row>
    <row r="21" spans="1:66" ht="31.5">
      <c r="A21" s="194" t="s">
        <v>159</v>
      </c>
      <c r="B21" s="195" t="s">
        <v>35</v>
      </c>
      <c r="C21" s="184"/>
      <c r="D21" s="184">
        <v>2</v>
      </c>
      <c r="E21" s="184">
        <v>1</v>
      </c>
      <c r="F21" s="184"/>
      <c r="G21" s="184"/>
      <c r="H21" s="202">
        <f t="shared" si="2"/>
        <v>117</v>
      </c>
      <c r="I21" s="197">
        <f t="shared" si="6"/>
        <v>117</v>
      </c>
      <c r="J21" s="198">
        <f t="shared" si="3"/>
        <v>2</v>
      </c>
      <c r="K21" s="198">
        <f t="shared" si="3"/>
        <v>0</v>
      </c>
      <c r="L21" s="184">
        <f>T21+AB21</f>
        <v>111</v>
      </c>
      <c r="M21" s="184"/>
      <c r="N21" s="184">
        <f t="shared" si="7"/>
        <v>4</v>
      </c>
      <c r="O21" s="184"/>
      <c r="P21" s="184"/>
      <c r="Q21" s="199">
        <f t="shared" si="4"/>
        <v>47</v>
      </c>
      <c r="R21" s="201">
        <v>2</v>
      </c>
      <c r="S21" s="201"/>
      <c r="T21" s="200">
        <v>43</v>
      </c>
      <c r="U21" s="186"/>
      <c r="V21" s="184">
        <v>2</v>
      </c>
      <c r="W21" s="186"/>
      <c r="X21" s="186"/>
      <c r="Y21" s="199">
        <f t="shared" si="5"/>
        <v>70</v>
      </c>
      <c r="Z21" s="201"/>
      <c r="AA21" s="201"/>
      <c r="AB21" s="200">
        <v>68</v>
      </c>
      <c r="AC21" s="186"/>
      <c r="AD21" s="184">
        <v>2</v>
      </c>
      <c r="AE21" s="186"/>
      <c r="AF21" s="186"/>
      <c r="AG21" s="185"/>
      <c r="AH21" s="184"/>
      <c r="AI21" s="184"/>
      <c r="AJ21" s="184"/>
      <c r="AK21" s="184"/>
      <c r="AL21" s="184"/>
      <c r="AM21" s="184"/>
      <c r="AN21" s="186"/>
      <c r="AO21" s="187"/>
      <c r="AP21" s="184"/>
      <c r="AQ21" s="184"/>
      <c r="AR21" s="184"/>
      <c r="AS21" s="184"/>
      <c r="AT21" s="184"/>
      <c r="AU21" s="184"/>
      <c r="AV21" s="184"/>
      <c r="AW21" s="188"/>
      <c r="AX21" s="184"/>
      <c r="AY21" s="184"/>
      <c r="AZ21" s="184"/>
      <c r="BA21" s="184"/>
      <c r="BB21" s="184"/>
      <c r="BC21" s="184"/>
      <c r="BD21" s="184"/>
      <c r="BE21" s="188"/>
      <c r="BF21" s="184"/>
      <c r="BG21" s="184"/>
      <c r="BH21" s="184"/>
      <c r="BI21" s="184"/>
      <c r="BJ21" s="184"/>
      <c r="BK21" s="184"/>
      <c r="BL21" s="184"/>
      <c r="BM21" s="183"/>
      <c r="BN21" s="183"/>
    </row>
    <row r="22" spans="1:66" ht="15.75">
      <c r="A22" s="194" t="s">
        <v>160</v>
      </c>
      <c r="B22" s="195" t="s">
        <v>161</v>
      </c>
      <c r="C22" s="184"/>
      <c r="D22" s="184">
        <v>2</v>
      </c>
      <c r="E22" s="184"/>
      <c r="F22" s="184"/>
      <c r="G22" s="184"/>
      <c r="H22" s="202">
        <f t="shared" si="2"/>
        <v>70</v>
      </c>
      <c r="I22" s="197">
        <f t="shared" si="6"/>
        <v>70</v>
      </c>
      <c r="J22" s="198">
        <f t="shared" si="3"/>
        <v>48</v>
      </c>
      <c r="K22" s="198">
        <f t="shared" si="3"/>
        <v>4</v>
      </c>
      <c r="L22" s="184">
        <f t="shared" si="3"/>
        <v>14</v>
      </c>
      <c r="M22" s="184"/>
      <c r="N22" s="184">
        <f t="shared" si="7"/>
        <v>4</v>
      </c>
      <c r="O22" s="184"/>
      <c r="P22" s="184"/>
      <c r="Q22" s="199">
        <f t="shared" si="4"/>
        <v>34</v>
      </c>
      <c r="R22" s="201">
        <v>24</v>
      </c>
      <c r="S22" s="201">
        <v>2</v>
      </c>
      <c r="T22" s="200">
        <v>6</v>
      </c>
      <c r="U22" s="186"/>
      <c r="V22" s="184">
        <v>2</v>
      </c>
      <c r="W22" s="186"/>
      <c r="X22" s="186"/>
      <c r="Y22" s="204">
        <f t="shared" si="5"/>
        <v>36</v>
      </c>
      <c r="Z22" s="200">
        <v>24</v>
      </c>
      <c r="AA22" s="200">
        <v>2</v>
      </c>
      <c r="AB22" s="200">
        <v>8</v>
      </c>
      <c r="AC22" s="186"/>
      <c r="AD22" s="184">
        <v>2</v>
      </c>
      <c r="AE22" s="186"/>
      <c r="AF22" s="186"/>
      <c r="AG22" s="185"/>
      <c r="AH22" s="184"/>
      <c r="AI22" s="184"/>
      <c r="AJ22" s="184"/>
      <c r="AK22" s="184"/>
      <c r="AL22" s="184"/>
      <c r="AM22" s="184"/>
      <c r="AN22" s="186"/>
      <c r="AO22" s="187"/>
      <c r="AP22" s="184"/>
      <c r="AQ22" s="184"/>
      <c r="AR22" s="184"/>
      <c r="AS22" s="184"/>
      <c r="AT22" s="184"/>
      <c r="AU22" s="184"/>
      <c r="AV22" s="184"/>
      <c r="AW22" s="188"/>
      <c r="AX22" s="184"/>
      <c r="AY22" s="184"/>
      <c r="AZ22" s="184"/>
      <c r="BA22" s="184"/>
      <c r="BB22" s="184"/>
      <c r="BC22" s="184"/>
      <c r="BD22" s="184"/>
      <c r="BE22" s="188"/>
      <c r="BF22" s="184"/>
      <c r="BG22" s="184"/>
      <c r="BH22" s="184"/>
      <c r="BI22" s="184"/>
      <c r="BJ22" s="184"/>
      <c r="BK22" s="184"/>
      <c r="BL22" s="184"/>
      <c r="BM22" s="183"/>
      <c r="BN22" s="183"/>
    </row>
    <row r="23" spans="1:66" ht="16.5" thickBot="1">
      <c r="A23" s="194" t="s">
        <v>162</v>
      </c>
      <c r="B23" s="195" t="s">
        <v>163</v>
      </c>
      <c r="C23" s="184"/>
      <c r="D23" s="184">
        <v>2</v>
      </c>
      <c r="E23" s="184"/>
      <c r="F23" s="184"/>
      <c r="G23" s="184"/>
      <c r="H23" s="202">
        <f t="shared" si="2"/>
        <v>34</v>
      </c>
      <c r="I23" s="203">
        <f t="shared" si="6"/>
        <v>34</v>
      </c>
      <c r="J23" s="184">
        <f t="shared" si="3"/>
        <v>24</v>
      </c>
      <c r="K23" s="184">
        <f t="shared" si="3"/>
        <v>2</v>
      </c>
      <c r="L23" s="184">
        <f t="shared" si="3"/>
        <v>6</v>
      </c>
      <c r="M23" s="184"/>
      <c r="N23" s="184">
        <f t="shared" si="7"/>
        <v>2</v>
      </c>
      <c r="O23" s="184"/>
      <c r="P23" s="184"/>
      <c r="Q23" s="204"/>
      <c r="R23" s="200"/>
      <c r="S23" s="200"/>
      <c r="T23" s="200"/>
      <c r="U23" s="186"/>
      <c r="V23" s="184"/>
      <c r="W23" s="186"/>
      <c r="X23" s="186"/>
      <c r="Y23" s="204">
        <f t="shared" si="5"/>
        <v>34</v>
      </c>
      <c r="Z23" s="200">
        <v>24</v>
      </c>
      <c r="AA23" s="200">
        <v>2</v>
      </c>
      <c r="AB23" s="200">
        <v>6</v>
      </c>
      <c r="AC23" s="186"/>
      <c r="AD23" s="184">
        <v>2</v>
      </c>
      <c r="AE23" s="186"/>
      <c r="AF23" s="186"/>
      <c r="AG23" s="185"/>
      <c r="AH23" s="184"/>
      <c r="AI23" s="184"/>
      <c r="AJ23" s="184"/>
      <c r="AK23" s="184"/>
      <c r="AL23" s="184"/>
      <c r="AM23" s="184"/>
      <c r="AN23" s="186"/>
      <c r="AO23" s="187"/>
      <c r="AP23" s="184"/>
      <c r="AQ23" s="184"/>
      <c r="AR23" s="184"/>
      <c r="AS23" s="184"/>
      <c r="AT23" s="184"/>
      <c r="AU23" s="184"/>
      <c r="AV23" s="184"/>
      <c r="AW23" s="188"/>
      <c r="AX23" s="184"/>
      <c r="AY23" s="184"/>
      <c r="AZ23" s="184"/>
      <c r="BA23" s="184"/>
      <c r="BB23" s="184"/>
      <c r="BC23" s="184"/>
      <c r="BD23" s="184"/>
      <c r="BE23" s="188"/>
      <c r="BF23" s="184"/>
      <c r="BG23" s="184"/>
      <c r="BH23" s="184"/>
      <c r="BI23" s="184"/>
      <c r="BJ23" s="184"/>
      <c r="BK23" s="184"/>
      <c r="BL23" s="184"/>
      <c r="BM23" s="183"/>
      <c r="BN23" s="183"/>
    </row>
    <row r="24" spans="1:66" ht="16.5" thickBot="1">
      <c r="A24" s="189" t="s">
        <v>164</v>
      </c>
      <c r="B24" s="499" t="s">
        <v>165</v>
      </c>
      <c r="C24" s="500"/>
      <c r="D24" s="500"/>
      <c r="E24" s="500"/>
      <c r="F24" s="500"/>
      <c r="G24" s="501"/>
      <c r="H24" s="191">
        <f aca="true" t="shared" si="8" ref="H24:N24">H25+H26+H27+H28</f>
        <v>581</v>
      </c>
      <c r="I24" s="205">
        <f t="shared" si="8"/>
        <v>581</v>
      </c>
      <c r="J24" s="193">
        <f t="shared" si="8"/>
        <v>199</v>
      </c>
      <c r="K24" s="193">
        <f t="shared" si="8"/>
        <v>18</v>
      </c>
      <c r="L24" s="193">
        <f t="shared" si="8"/>
        <v>340</v>
      </c>
      <c r="M24" s="192">
        <f t="shared" si="8"/>
        <v>0</v>
      </c>
      <c r="N24" s="192">
        <f t="shared" si="8"/>
        <v>24</v>
      </c>
      <c r="O24" s="192"/>
      <c r="P24" s="192">
        <f>P25+P26+P27+P28</f>
        <v>18</v>
      </c>
      <c r="Q24" s="216">
        <f>Q25+Q26+Q27+Q28</f>
        <v>233</v>
      </c>
      <c r="R24" s="183"/>
      <c r="S24" s="183"/>
      <c r="T24" s="183"/>
      <c r="U24" s="183"/>
      <c r="V24" s="183"/>
      <c r="W24" s="183"/>
      <c r="X24" s="183"/>
      <c r="Y24" s="216">
        <f>Y25+Y26+Y27+Y28</f>
        <v>348</v>
      </c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</row>
    <row r="25" spans="1:66" ht="15.75">
      <c r="A25" s="194" t="s">
        <v>166</v>
      </c>
      <c r="B25" s="195" t="s">
        <v>167</v>
      </c>
      <c r="C25" s="184">
        <v>2</v>
      </c>
      <c r="D25" s="184"/>
      <c r="E25" s="184"/>
      <c r="F25" s="184"/>
      <c r="G25" s="184"/>
      <c r="H25" s="202">
        <f>Q25+Y25</f>
        <v>284</v>
      </c>
      <c r="I25" s="197">
        <f>J25+K25+L25+N25</f>
        <v>284</v>
      </c>
      <c r="J25" s="198">
        <f aca="true" t="shared" si="9" ref="J25:L28">R25+Z25</f>
        <v>44</v>
      </c>
      <c r="K25" s="198">
        <f t="shared" si="9"/>
        <v>0</v>
      </c>
      <c r="L25" s="198">
        <f t="shared" si="9"/>
        <v>232</v>
      </c>
      <c r="M25" s="184"/>
      <c r="N25" s="184">
        <f>V25+AD25</f>
        <v>8</v>
      </c>
      <c r="O25" s="184"/>
      <c r="P25" s="184">
        <v>9</v>
      </c>
      <c r="Q25" s="199">
        <f>R25+S25+T25+V25</f>
        <v>106</v>
      </c>
      <c r="R25" s="201">
        <v>10</v>
      </c>
      <c r="S25" s="201"/>
      <c r="T25" s="201">
        <v>94</v>
      </c>
      <c r="U25" s="186"/>
      <c r="V25" s="184">
        <v>2</v>
      </c>
      <c r="W25" s="186"/>
      <c r="X25" s="186"/>
      <c r="Y25" s="199">
        <f>Z25+AA25+AB25+AD25</f>
        <v>178</v>
      </c>
      <c r="Z25" s="201">
        <v>34</v>
      </c>
      <c r="AA25" s="201"/>
      <c r="AB25" s="201">
        <v>138</v>
      </c>
      <c r="AC25" s="186"/>
      <c r="AD25" s="184">
        <v>6</v>
      </c>
      <c r="AE25" s="186"/>
      <c r="AF25" s="186">
        <v>9</v>
      </c>
      <c r="AG25" s="185"/>
      <c r="AH25" s="184"/>
      <c r="AI25" s="184"/>
      <c r="AJ25" s="184"/>
      <c r="AK25" s="184"/>
      <c r="AL25" s="184"/>
      <c r="AM25" s="184"/>
      <c r="AN25" s="186"/>
      <c r="AO25" s="187"/>
      <c r="AP25" s="184"/>
      <c r="AQ25" s="184"/>
      <c r="AR25" s="184"/>
      <c r="AS25" s="184"/>
      <c r="AT25" s="184"/>
      <c r="AU25" s="184"/>
      <c r="AV25" s="184"/>
      <c r="AW25" s="188"/>
      <c r="AX25" s="184"/>
      <c r="AY25" s="184"/>
      <c r="AZ25" s="184"/>
      <c r="BA25" s="184"/>
      <c r="BB25" s="184"/>
      <c r="BC25" s="184"/>
      <c r="BD25" s="184"/>
      <c r="BE25" s="188"/>
      <c r="BF25" s="184"/>
      <c r="BG25" s="184"/>
      <c r="BH25" s="184"/>
      <c r="BI25" s="184"/>
      <c r="BJ25" s="184"/>
      <c r="BK25" s="184"/>
      <c r="BL25" s="184"/>
      <c r="BM25" s="183"/>
      <c r="BN25" s="183"/>
    </row>
    <row r="26" spans="1:66" ht="31.5">
      <c r="A26" s="194" t="s">
        <v>168</v>
      </c>
      <c r="B26" s="195" t="s">
        <v>169</v>
      </c>
      <c r="C26" s="184"/>
      <c r="D26" s="184">
        <v>2</v>
      </c>
      <c r="E26" s="184"/>
      <c r="F26" s="184"/>
      <c r="G26" s="184"/>
      <c r="H26" s="202">
        <f>Q26+Y26</f>
        <v>95</v>
      </c>
      <c r="I26" s="197">
        <f>J26+K26+L26+N26</f>
        <v>95</v>
      </c>
      <c r="J26" s="198">
        <f t="shared" si="9"/>
        <v>33</v>
      </c>
      <c r="K26" s="198">
        <f t="shared" si="9"/>
        <v>4</v>
      </c>
      <c r="L26" s="198">
        <f t="shared" si="9"/>
        <v>54</v>
      </c>
      <c r="M26" s="184"/>
      <c r="N26" s="184">
        <f>V26+AD26</f>
        <v>4</v>
      </c>
      <c r="O26" s="184"/>
      <c r="P26" s="184"/>
      <c r="Q26" s="199">
        <f>R26+S26+T26+V26</f>
        <v>29</v>
      </c>
      <c r="R26" s="201">
        <v>13</v>
      </c>
      <c r="S26" s="201">
        <v>2</v>
      </c>
      <c r="T26" s="201">
        <v>12</v>
      </c>
      <c r="U26" s="186"/>
      <c r="V26" s="184">
        <v>2</v>
      </c>
      <c r="W26" s="186"/>
      <c r="X26" s="186"/>
      <c r="Y26" s="199">
        <f>Z26+AA26+AB26+AD26</f>
        <v>66</v>
      </c>
      <c r="Z26" s="201">
        <v>20</v>
      </c>
      <c r="AA26" s="201">
        <v>2</v>
      </c>
      <c r="AB26" s="201">
        <v>42</v>
      </c>
      <c r="AC26" s="186"/>
      <c r="AD26" s="184">
        <v>2</v>
      </c>
      <c r="AE26" s="186"/>
      <c r="AF26" s="186"/>
      <c r="AG26" s="185"/>
      <c r="AH26" s="184"/>
      <c r="AI26" s="184"/>
      <c r="AJ26" s="184"/>
      <c r="AK26" s="184"/>
      <c r="AL26" s="184"/>
      <c r="AM26" s="184"/>
      <c r="AN26" s="186"/>
      <c r="AO26" s="187"/>
      <c r="AP26" s="184"/>
      <c r="AQ26" s="184"/>
      <c r="AR26" s="184"/>
      <c r="AS26" s="184"/>
      <c r="AT26" s="184"/>
      <c r="AU26" s="184"/>
      <c r="AV26" s="184"/>
      <c r="AW26" s="188"/>
      <c r="AX26" s="184"/>
      <c r="AY26" s="184"/>
      <c r="AZ26" s="184"/>
      <c r="BA26" s="184"/>
      <c r="BB26" s="184"/>
      <c r="BC26" s="184"/>
      <c r="BD26" s="184"/>
      <c r="BE26" s="188"/>
      <c r="BF26" s="184"/>
      <c r="BG26" s="184"/>
      <c r="BH26" s="184"/>
      <c r="BI26" s="184"/>
      <c r="BJ26" s="184"/>
      <c r="BK26" s="184"/>
      <c r="BL26" s="184"/>
      <c r="BM26" s="183"/>
      <c r="BN26" s="183"/>
    </row>
    <row r="27" spans="1:66" ht="15.75">
      <c r="A27" s="194" t="s">
        <v>170</v>
      </c>
      <c r="B27" s="195" t="s">
        <v>171</v>
      </c>
      <c r="C27" s="184">
        <v>2</v>
      </c>
      <c r="D27" s="184"/>
      <c r="E27" s="184"/>
      <c r="F27" s="184"/>
      <c r="G27" s="184"/>
      <c r="H27" s="202">
        <f>Q27+Y27</f>
        <v>94</v>
      </c>
      <c r="I27" s="197">
        <f>J27+K27+L27+N27</f>
        <v>94</v>
      </c>
      <c r="J27" s="198">
        <f t="shared" si="9"/>
        <v>50</v>
      </c>
      <c r="K27" s="198">
        <f t="shared" si="9"/>
        <v>6</v>
      </c>
      <c r="L27" s="198">
        <f t="shared" si="9"/>
        <v>30</v>
      </c>
      <c r="M27" s="184"/>
      <c r="N27" s="184">
        <f>V27+AD27</f>
        <v>8</v>
      </c>
      <c r="O27" s="184"/>
      <c r="P27" s="184">
        <v>9</v>
      </c>
      <c r="Q27" s="199">
        <f>R27+S27+T27+V27</f>
        <v>56</v>
      </c>
      <c r="R27" s="201">
        <v>35</v>
      </c>
      <c r="S27" s="201">
        <v>4</v>
      </c>
      <c r="T27" s="201">
        <v>15</v>
      </c>
      <c r="U27" s="186"/>
      <c r="V27" s="184">
        <v>2</v>
      </c>
      <c r="W27" s="186"/>
      <c r="X27" s="186"/>
      <c r="Y27" s="199">
        <f>Z27+AA27+AB27+AD27</f>
        <v>38</v>
      </c>
      <c r="Z27" s="201">
        <v>15</v>
      </c>
      <c r="AA27" s="201">
        <v>2</v>
      </c>
      <c r="AB27" s="201">
        <v>15</v>
      </c>
      <c r="AC27" s="186"/>
      <c r="AD27" s="184">
        <v>6</v>
      </c>
      <c r="AE27" s="186"/>
      <c r="AF27" s="186">
        <v>9</v>
      </c>
      <c r="AG27" s="185"/>
      <c r="AH27" s="184"/>
      <c r="AI27" s="184"/>
      <c r="AJ27" s="184"/>
      <c r="AK27" s="184"/>
      <c r="AL27" s="184"/>
      <c r="AM27" s="184"/>
      <c r="AN27" s="186"/>
      <c r="AO27" s="187"/>
      <c r="AP27" s="184"/>
      <c r="AQ27" s="184"/>
      <c r="AR27" s="184"/>
      <c r="AS27" s="184"/>
      <c r="AT27" s="184"/>
      <c r="AU27" s="184"/>
      <c r="AV27" s="184"/>
      <c r="AW27" s="188"/>
      <c r="AX27" s="184"/>
      <c r="AY27" s="184"/>
      <c r="AZ27" s="184"/>
      <c r="BA27" s="184"/>
      <c r="BB27" s="184"/>
      <c r="BC27" s="184"/>
      <c r="BD27" s="184"/>
      <c r="BE27" s="188"/>
      <c r="BF27" s="184"/>
      <c r="BG27" s="184"/>
      <c r="BH27" s="184"/>
      <c r="BI27" s="184"/>
      <c r="BJ27" s="184"/>
      <c r="BK27" s="184"/>
      <c r="BL27" s="184"/>
      <c r="BM27" s="183"/>
      <c r="BN27" s="183"/>
    </row>
    <row r="28" spans="1:66" ht="15.75">
      <c r="A28" s="194" t="s">
        <v>172</v>
      </c>
      <c r="B28" s="206" t="s">
        <v>173</v>
      </c>
      <c r="C28" s="184"/>
      <c r="D28" s="184">
        <v>2</v>
      </c>
      <c r="E28" s="184"/>
      <c r="F28" s="184"/>
      <c r="G28" s="184"/>
      <c r="H28" s="207">
        <f>Q28+Y28</f>
        <v>108</v>
      </c>
      <c r="I28" s="203">
        <f>J28+K28+L28+N28</f>
        <v>108</v>
      </c>
      <c r="J28" s="184">
        <f t="shared" si="9"/>
        <v>72</v>
      </c>
      <c r="K28" s="184">
        <f t="shared" si="9"/>
        <v>8</v>
      </c>
      <c r="L28" s="184">
        <f t="shared" si="9"/>
        <v>24</v>
      </c>
      <c r="M28" s="184"/>
      <c r="N28" s="184">
        <f>V28+AD28</f>
        <v>4</v>
      </c>
      <c r="O28" s="184"/>
      <c r="P28" s="184"/>
      <c r="Q28" s="204">
        <f>R28+S28+T28+V28</f>
        <v>42</v>
      </c>
      <c r="R28" s="208">
        <v>24</v>
      </c>
      <c r="S28" s="208">
        <v>4</v>
      </c>
      <c r="T28" s="208">
        <v>12</v>
      </c>
      <c r="U28" s="186"/>
      <c r="V28" s="184">
        <v>2</v>
      </c>
      <c r="W28" s="186"/>
      <c r="X28" s="186"/>
      <c r="Y28" s="204">
        <f>Z28+AA28+AB28+AD28</f>
        <v>66</v>
      </c>
      <c r="Z28" s="208">
        <v>48</v>
      </c>
      <c r="AA28" s="208">
        <v>4</v>
      </c>
      <c r="AB28" s="208">
        <v>12</v>
      </c>
      <c r="AC28" s="186"/>
      <c r="AD28" s="184">
        <v>2</v>
      </c>
      <c r="AE28" s="186"/>
      <c r="AF28" s="186"/>
      <c r="AG28" s="185"/>
      <c r="AH28" s="184"/>
      <c r="AI28" s="184"/>
      <c r="AJ28" s="184"/>
      <c r="AK28" s="184"/>
      <c r="AL28" s="184"/>
      <c r="AM28" s="184"/>
      <c r="AN28" s="186"/>
      <c r="AO28" s="187"/>
      <c r="AP28" s="184"/>
      <c r="AQ28" s="184"/>
      <c r="AR28" s="184"/>
      <c r="AS28" s="184"/>
      <c r="AT28" s="184"/>
      <c r="AU28" s="184"/>
      <c r="AV28" s="184"/>
      <c r="AW28" s="188"/>
      <c r="AX28" s="184"/>
      <c r="AY28" s="184"/>
      <c r="AZ28" s="184"/>
      <c r="BA28" s="184"/>
      <c r="BB28" s="184"/>
      <c r="BC28" s="184"/>
      <c r="BD28" s="184"/>
      <c r="BE28" s="188"/>
      <c r="BF28" s="184"/>
      <c r="BG28" s="184"/>
      <c r="BH28" s="184"/>
      <c r="BI28" s="184"/>
      <c r="BJ28" s="184"/>
      <c r="BK28" s="184"/>
      <c r="BL28" s="184"/>
      <c r="BM28" s="183"/>
      <c r="BN28" s="183"/>
    </row>
    <row r="29" spans="1:66" ht="15.75">
      <c r="A29" s="194"/>
      <c r="B29" s="206"/>
      <c r="C29" s="184"/>
      <c r="D29" s="184"/>
      <c r="E29" s="184"/>
      <c r="F29" s="184"/>
      <c r="G29" s="184"/>
      <c r="H29" s="207"/>
      <c r="I29" s="203"/>
      <c r="J29" s="184"/>
      <c r="K29" s="184"/>
      <c r="L29" s="184"/>
      <c r="M29" s="184"/>
      <c r="N29" s="184"/>
      <c r="O29" s="184"/>
      <c r="P29" s="184"/>
      <c r="Q29" s="204"/>
      <c r="R29" s="208"/>
      <c r="S29" s="208"/>
      <c r="T29" s="208"/>
      <c r="U29" s="186"/>
      <c r="V29" s="184"/>
      <c r="W29" s="186"/>
      <c r="X29" s="186"/>
      <c r="Y29" s="204"/>
      <c r="Z29" s="208"/>
      <c r="AA29" s="208"/>
      <c r="AB29" s="208"/>
      <c r="AC29" s="186"/>
      <c r="AD29" s="184"/>
      <c r="AE29" s="186"/>
      <c r="AF29" s="186"/>
      <c r="AG29" s="185"/>
      <c r="AH29" s="184"/>
      <c r="AI29" s="184"/>
      <c r="AJ29" s="184"/>
      <c r="AK29" s="184"/>
      <c r="AL29" s="184"/>
      <c r="AM29" s="184"/>
      <c r="AN29" s="186"/>
      <c r="AO29" s="187"/>
      <c r="AP29" s="184"/>
      <c r="AQ29" s="184"/>
      <c r="AR29" s="184"/>
      <c r="AS29" s="184"/>
      <c r="AT29" s="184"/>
      <c r="AU29" s="184"/>
      <c r="AV29" s="184"/>
      <c r="AW29" s="188"/>
      <c r="AX29" s="184"/>
      <c r="AY29" s="184"/>
      <c r="AZ29" s="184"/>
      <c r="BA29" s="184"/>
      <c r="BB29" s="184"/>
      <c r="BC29" s="184"/>
      <c r="BD29" s="184"/>
      <c r="BE29" s="188"/>
      <c r="BF29" s="184"/>
      <c r="BG29" s="184"/>
      <c r="BH29" s="184"/>
      <c r="BI29" s="184"/>
      <c r="BJ29" s="184"/>
      <c r="BK29" s="184"/>
      <c r="BL29" s="184"/>
      <c r="BM29" s="183"/>
      <c r="BN29" s="183"/>
    </row>
    <row r="30" spans="1:66" ht="15.75">
      <c r="A30" s="209"/>
      <c r="B30" s="210" t="s">
        <v>103</v>
      </c>
      <c r="C30" s="184">
        <v>3</v>
      </c>
      <c r="D30" s="184">
        <v>11</v>
      </c>
      <c r="E30" s="184"/>
      <c r="F30" s="184"/>
      <c r="G30" s="184"/>
      <c r="H30" s="191">
        <f>H13+H24</f>
        <v>1404</v>
      </c>
      <c r="I30" s="203"/>
      <c r="J30" s="184"/>
      <c r="K30" s="184"/>
      <c r="L30" s="184"/>
      <c r="M30" s="184"/>
      <c r="N30" s="184">
        <f>N24+N13</f>
        <v>64</v>
      </c>
      <c r="O30" s="184"/>
      <c r="P30" s="184"/>
      <c r="Q30" s="215">
        <f>Q24+Q13</f>
        <v>610</v>
      </c>
      <c r="R30" s="184"/>
      <c r="S30" s="184"/>
      <c r="T30" s="184"/>
      <c r="U30" s="184"/>
      <c r="V30" s="184"/>
      <c r="W30" s="184"/>
      <c r="X30" s="184"/>
      <c r="Y30" s="215">
        <f>Y24+Y13</f>
        <v>794</v>
      </c>
      <c r="Z30" s="184"/>
      <c r="AA30" s="184"/>
      <c r="AB30" s="184"/>
      <c r="AC30" s="184"/>
      <c r="AD30" s="184"/>
      <c r="AE30" s="184"/>
      <c r="AF30" s="184"/>
      <c r="AG30" s="185"/>
      <c r="AH30" s="184"/>
      <c r="AI30" s="184"/>
      <c r="AJ30" s="184"/>
      <c r="AK30" s="184"/>
      <c r="AL30" s="184"/>
      <c r="AM30" s="184"/>
      <c r="AN30" s="186"/>
      <c r="AO30" s="187"/>
      <c r="AP30" s="184"/>
      <c r="AQ30" s="184"/>
      <c r="AR30" s="184"/>
      <c r="AS30" s="184"/>
      <c r="AT30" s="184"/>
      <c r="AU30" s="184"/>
      <c r="AV30" s="184"/>
      <c r="AW30" s="188"/>
      <c r="AX30" s="184"/>
      <c r="AY30" s="184"/>
      <c r="AZ30" s="184"/>
      <c r="BA30" s="184"/>
      <c r="BB30" s="184"/>
      <c r="BC30" s="184"/>
      <c r="BD30" s="184"/>
      <c r="BE30" s="188"/>
      <c r="BF30" s="184"/>
      <c r="BG30" s="184"/>
      <c r="BH30" s="184"/>
      <c r="BI30" s="184"/>
      <c r="BJ30" s="184"/>
      <c r="BK30" s="184"/>
      <c r="BL30" s="184"/>
      <c r="BM30" s="183" t="e">
        <f>#REF!+#REF!+#REF!+#REF!+#REF!+#REF!+#REF!+#REF!+#REF!</f>
        <v>#REF!</v>
      </c>
      <c r="BN30" s="183" t="e">
        <f>#REF!+#REF!+#REF!+#REF!+#REF!+#REF!+#REF!+#REF!+#REF!+#REF!+#REF!+#REF!+#REF!+#REF!+#REF!+#REF!+#REF!+#REF!+#REF!+#REF!+#REF!+#REF!+#REF!+#REF!</f>
        <v>#REF!</v>
      </c>
    </row>
  </sheetData>
  <sheetProtection selectLockedCells="1" selectUnlockedCells="1"/>
  <mergeCells count="56">
    <mergeCell ref="A6:A11"/>
    <mergeCell ref="B6:B11"/>
    <mergeCell ref="C6:E6"/>
    <mergeCell ref="F6:F11"/>
    <mergeCell ref="G6:G11"/>
    <mergeCell ref="H6:H11"/>
    <mergeCell ref="I6:BL6"/>
    <mergeCell ref="BM6:BN9"/>
    <mergeCell ref="C7:C11"/>
    <mergeCell ref="D7:D11"/>
    <mergeCell ref="E7:E11"/>
    <mergeCell ref="I7:O10"/>
    <mergeCell ref="P7:P11"/>
    <mergeCell ref="Q7:AF7"/>
    <mergeCell ref="AG7:AV7"/>
    <mergeCell ref="AW7:BL7"/>
    <mergeCell ref="Q8:X8"/>
    <mergeCell ref="Y8:AF8"/>
    <mergeCell ref="AG8:AN8"/>
    <mergeCell ref="AO8:AV8"/>
    <mergeCell ref="AW8:BD8"/>
    <mergeCell ref="BE8:BL8"/>
    <mergeCell ref="Q9:Q11"/>
    <mergeCell ref="R9:V9"/>
    <mergeCell ref="W9:W11"/>
    <mergeCell ref="X9:X11"/>
    <mergeCell ref="Y9:Y11"/>
    <mergeCell ref="Z9:AD9"/>
    <mergeCell ref="R10:V10"/>
    <mergeCell ref="Z10:AD10"/>
    <mergeCell ref="AE9:AE11"/>
    <mergeCell ref="AF9:AF11"/>
    <mergeCell ref="AG9:AG11"/>
    <mergeCell ref="AH9:AL9"/>
    <mergeCell ref="AM9:AM11"/>
    <mergeCell ref="AN9:AN11"/>
    <mergeCell ref="AH10:AL10"/>
    <mergeCell ref="BF10:BJ10"/>
    <mergeCell ref="AO9:AO11"/>
    <mergeCell ref="AP9:AT9"/>
    <mergeCell ref="AU9:AU11"/>
    <mergeCell ref="AV9:AV11"/>
    <mergeCell ref="AW9:AW11"/>
    <mergeCell ref="AX9:BB9"/>
    <mergeCell ref="AP10:AT10"/>
    <mergeCell ref="AX10:BB10"/>
    <mergeCell ref="BM10:BM11"/>
    <mergeCell ref="BN10:BN11"/>
    <mergeCell ref="B12:G12"/>
    <mergeCell ref="B24:G24"/>
    <mergeCell ref="BC9:BC11"/>
    <mergeCell ref="BD9:BD11"/>
    <mergeCell ref="BE9:BE11"/>
    <mergeCell ref="BF9:BJ9"/>
    <mergeCell ref="BK9:BK11"/>
    <mergeCell ref="BL9:BL11"/>
  </mergeCells>
  <printOptions/>
  <pageMargins left="0.7086614173228347" right="0.7086614173228347" top="0.7480314960629921" bottom="0.7480314960629921" header="0.5118110236220472" footer="0.5118110236220472"/>
  <pageSetup fitToHeight="0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1"/>
  <sheetViews>
    <sheetView tabSelected="1" zoomScale="90" zoomScaleNormal="90" zoomScalePageLayoutView="0" workbookViewId="0" topLeftCell="A22">
      <selection activeCell="B29" sqref="B29"/>
    </sheetView>
  </sheetViews>
  <sheetFormatPr defaultColWidth="8.57421875" defaultRowHeight="15"/>
  <cols>
    <col min="1" max="1" width="11.7109375" style="1" customWidth="1"/>
    <col min="2" max="2" width="29.57421875" style="2" customWidth="1"/>
    <col min="3" max="3" width="6.140625" style="2" customWidth="1"/>
    <col min="4" max="4" width="4.57421875" style="2" customWidth="1"/>
    <col min="5" max="5" width="6.8515625" style="2" customWidth="1"/>
    <col min="6" max="6" width="10.00390625" style="0" customWidth="1"/>
    <col min="7" max="7" width="6.57421875" style="0" customWidth="1"/>
    <col min="8" max="8" width="4.57421875" style="0" customWidth="1"/>
    <col min="9" max="9" width="4.8515625" style="0" customWidth="1"/>
    <col min="10" max="10" width="3.57421875" style="0" customWidth="1"/>
    <col min="11" max="11" width="8.421875" style="0" customWidth="1"/>
    <col min="12" max="12" width="5.140625" style="0" customWidth="1"/>
    <col min="13" max="13" width="3.57421875" style="0" customWidth="1"/>
    <col min="14" max="14" width="3.7109375" style="0" customWidth="1"/>
    <col min="15" max="15" width="5.57421875" style="0" customWidth="1"/>
    <col min="16" max="16" width="4.00390625" style="0" customWidth="1"/>
    <col min="17" max="17" width="2.8515625" style="0" customWidth="1"/>
    <col min="18" max="18" width="3.57421875" style="0" customWidth="1"/>
    <col min="19" max="19" width="8.140625" style="0" customWidth="1"/>
    <col min="20" max="20" width="5.00390625" style="0" customWidth="1"/>
    <col min="21" max="22" width="3.57421875" style="0" customWidth="1"/>
    <col min="23" max="23" width="5.00390625" style="0" customWidth="1"/>
    <col min="24" max="24" width="4.7109375" style="0" customWidth="1"/>
    <col min="25" max="25" width="3.00390625" style="0" customWidth="1"/>
    <col min="26" max="26" width="2.57421875" style="0" customWidth="1"/>
    <col min="27" max="27" width="7.140625" style="0" customWidth="1"/>
    <col min="28" max="28" width="5.00390625" style="0" customWidth="1"/>
    <col min="29" max="29" width="5.140625" style="0" customWidth="1"/>
    <col min="30" max="30" width="3.57421875" style="0" customWidth="1"/>
    <col min="31" max="31" width="4.57421875" style="0" customWidth="1"/>
    <col min="32" max="32" width="3.57421875" style="0" customWidth="1"/>
    <col min="33" max="33" width="4.57421875" style="0" customWidth="1"/>
    <col min="34" max="34" width="3.57421875" style="0" customWidth="1"/>
    <col min="35" max="35" width="7.28125" style="0" customWidth="1"/>
    <col min="36" max="36" width="4.7109375" style="0" customWidth="1"/>
    <col min="37" max="37" width="4.140625" style="0" customWidth="1"/>
    <col min="38" max="38" width="3.57421875" style="0" customWidth="1"/>
  </cols>
  <sheetData>
    <row r="1" spans="1:38" ht="20.25" customHeight="1">
      <c r="A1" s="581" t="s">
        <v>115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</row>
    <row r="2" spans="1:38" ht="17.25" customHeight="1">
      <c r="A2" s="556" t="s">
        <v>0</v>
      </c>
      <c r="B2" s="557" t="s">
        <v>1</v>
      </c>
      <c r="C2" s="559" t="s">
        <v>2</v>
      </c>
      <c r="D2" s="560"/>
      <c r="E2" s="565" t="s">
        <v>17</v>
      </c>
      <c r="F2" s="566" t="s">
        <v>18</v>
      </c>
      <c r="G2" s="567" t="s">
        <v>3</v>
      </c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</row>
    <row r="3" spans="1:38" ht="11.25" customHeight="1">
      <c r="A3" s="556"/>
      <c r="B3" s="557"/>
      <c r="C3" s="561"/>
      <c r="D3" s="562"/>
      <c r="E3" s="565"/>
      <c r="F3" s="566"/>
      <c r="G3" s="567" t="s">
        <v>174</v>
      </c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 t="s">
        <v>20</v>
      </c>
      <c r="X3" s="567"/>
      <c r="Y3" s="567"/>
      <c r="Z3" s="567"/>
      <c r="AA3" s="567"/>
      <c r="AB3" s="567"/>
      <c r="AC3" s="567"/>
      <c r="AD3" s="567"/>
      <c r="AE3" s="568"/>
      <c r="AF3" s="568"/>
      <c r="AG3" s="568"/>
      <c r="AH3" s="568"/>
      <c r="AI3" s="568"/>
      <c r="AJ3" s="568"/>
      <c r="AK3" s="568"/>
      <c r="AL3" s="568"/>
    </row>
    <row r="4" spans="1:39" ht="12.75" customHeight="1">
      <c r="A4" s="556"/>
      <c r="B4" s="557"/>
      <c r="C4" s="561"/>
      <c r="D4" s="562"/>
      <c r="E4" s="565"/>
      <c r="F4" s="566"/>
      <c r="G4" s="569" t="s">
        <v>21</v>
      </c>
      <c r="H4" s="569"/>
      <c r="I4" s="569"/>
      <c r="J4" s="569"/>
      <c r="K4" s="569"/>
      <c r="L4" s="569"/>
      <c r="M4" s="569"/>
      <c r="N4" s="569"/>
      <c r="O4" s="570" t="s">
        <v>22</v>
      </c>
      <c r="P4" s="570"/>
      <c r="Q4" s="570"/>
      <c r="R4" s="570"/>
      <c r="S4" s="570"/>
      <c r="T4" s="570"/>
      <c r="U4" s="570"/>
      <c r="V4" s="570"/>
      <c r="W4" s="569" t="s">
        <v>23</v>
      </c>
      <c r="X4" s="569"/>
      <c r="Y4" s="569"/>
      <c r="Z4" s="569"/>
      <c r="AA4" s="569"/>
      <c r="AB4" s="569"/>
      <c r="AC4" s="569"/>
      <c r="AD4" s="570"/>
      <c r="AE4" s="571" t="s">
        <v>24</v>
      </c>
      <c r="AF4" s="572"/>
      <c r="AG4" s="572"/>
      <c r="AH4" s="572"/>
      <c r="AI4" s="572"/>
      <c r="AJ4" s="572"/>
      <c r="AK4" s="572"/>
      <c r="AL4" s="573"/>
      <c r="AM4" s="3"/>
    </row>
    <row r="5" spans="1:39" ht="12.75" customHeight="1" hidden="1">
      <c r="A5" s="556"/>
      <c r="B5" s="557"/>
      <c r="C5" s="561"/>
      <c r="D5" s="562"/>
      <c r="E5" s="565"/>
      <c r="F5" s="566"/>
      <c r="G5" s="10"/>
      <c r="H5" s="11"/>
      <c r="I5" s="12">
        <v>17</v>
      </c>
      <c r="J5" s="12"/>
      <c r="K5" s="12"/>
      <c r="L5" s="12"/>
      <c r="M5" s="13"/>
      <c r="N5" s="10"/>
      <c r="O5" s="11"/>
      <c r="P5" s="12"/>
      <c r="Q5" s="12">
        <v>23</v>
      </c>
      <c r="R5" s="12"/>
      <c r="S5" s="12"/>
      <c r="T5" s="12"/>
      <c r="U5" s="12"/>
      <c r="V5" s="12"/>
      <c r="W5" s="10"/>
      <c r="X5" s="11"/>
      <c r="Y5" s="12">
        <v>11</v>
      </c>
      <c r="Z5" s="12"/>
      <c r="AA5" s="12"/>
      <c r="AB5" s="12"/>
      <c r="AC5" s="13"/>
      <c r="AD5" s="10"/>
      <c r="AE5" s="14"/>
      <c r="AF5" s="15"/>
      <c r="AG5" s="16">
        <v>12.5</v>
      </c>
      <c r="AH5" s="15"/>
      <c r="AI5" s="15"/>
      <c r="AJ5" s="15"/>
      <c r="AK5" s="15"/>
      <c r="AL5" s="15"/>
      <c r="AM5" s="3"/>
    </row>
    <row r="6" spans="1:39" ht="54.75" customHeight="1">
      <c r="A6" s="556"/>
      <c r="B6" s="557"/>
      <c r="C6" s="561"/>
      <c r="D6" s="562"/>
      <c r="E6" s="565"/>
      <c r="F6" s="566"/>
      <c r="G6" s="574" t="s">
        <v>5</v>
      </c>
      <c r="H6" s="575" t="s">
        <v>6</v>
      </c>
      <c r="I6" s="575"/>
      <c r="J6" s="575"/>
      <c r="K6" s="575"/>
      <c r="L6" s="575"/>
      <c r="M6" s="575"/>
      <c r="N6" s="556" t="s">
        <v>7</v>
      </c>
      <c r="O6" s="574" t="s">
        <v>5</v>
      </c>
      <c r="P6" s="576" t="s">
        <v>6</v>
      </c>
      <c r="Q6" s="576"/>
      <c r="R6" s="576"/>
      <c r="S6" s="576"/>
      <c r="T6" s="576"/>
      <c r="U6" s="576"/>
      <c r="V6" s="556" t="s">
        <v>7</v>
      </c>
      <c r="W6" s="574" t="s">
        <v>5</v>
      </c>
      <c r="X6" s="575" t="s">
        <v>6</v>
      </c>
      <c r="Y6" s="575"/>
      <c r="Z6" s="575"/>
      <c r="AA6" s="575"/>
      <c r="AB6" s="575"/>
      <c r="AC6" s="575"/>
      <c r="AD6" s="556" t="s">
        <v>7</v>
      </c>
      <c r="AE6" s="574" t="s">
        <v>5</v>
      </c>
      <c r="AF6" s="576" t="s">
        <v>6</v>
      </c>
      <c r="AG6" s="576"/>
      <c r="AH6" s="576"/>
      <c r="AI6" s="576"/>
      <c r="AJ6" s="576"/>
      <c r="AK6" s="576"/>
      <c r="AL6" s="556" t="s">
        <v>7</v>
      </c>
      <c r="AM6" s="3"/>
    </row>
    <row r="7" spans="1:39" ht="9.75" customHeight="1">
      <c r="A7" s="556"/>
      <c r="B7" s="557"/>
      <c r="C7" s="563"/>
      <c r="D7" s="564"/>
      <c r="E7" s="565"/>
      <c r="F7" s="566"/>
      <c r="G7" s="574"/>
      <c r="H7" s="569" t="s">
        <v>8</v>
      </c>
      <c r="I7" s="569"/>
      <c r="J7" s="569"/>
      <c r="K7" s="569"/>
      <c r="L7" s="569"/>
      <c r="M7" s="569"/>
      <c r="N7" s="556"/>
      <c r="O7" s="574"/>
      <c r="P7" s="580" t="s">
        <v>8</v>
      </c>
      <c r="Q7" s="580"/>
      <c r="R7" s="580"/>
      <c r="S7" s="580"/>
      <c r="T7" s="580"/>
      <c r="U7" s="580"/>
      <c r="V7" s="556"/>
      <c r="W7" s="574"/>
      <c r="X7" s="569" t="s">
        <v>8</v>
      </c>
      <c r="Y7" s="569"/>
      <c r="Z7" s="569"/>
      <c r="AA7" s="569"/>
      <c r="AB7" s="569"/>
      <c r="AC7" s="569"/>
      <c r="AD7" s="556"/>
      <c r="AE7" s="574"/>
      <c r="AF7" s="580" t="s">
        <v>8</v>
      </c>
      <c r="AG7" s="580"/>
      <c r="AH7" s="580"/>
      <c r="AI7" s="580"/>
      <c r="AJ7" s="580"/>
      <c r="AK7" s="580"/>
      <c r="AL7" s="556"/>
      <c r="AM7" s="3"/>
    </row>
    <row r="8" spans="1:38" ht="79.5" customHeight="1">
      <c r="A8" s="556"/>
      <c r="B8" s="558"/>
      <c r="C8" s="19" t="s">
        <v>9</v>
      </c>
      <c r="D8" s="19" t="s">
        <v>25</v>
      </c>
      <c r="E8" s="558"/>
      <c r="F8" s="566"/>
      <c r="G8" s="574"/>
      <c r="H8" s="20" t="s">
        <v>10</v>
      </c>
      <c r="I8" s="20" t="s">
        <v>11</v>
      </c>
      <c r="J8" s="20" t="s">
        <v>12</v>
      </c>
      <c r="K8" s="165" t="s">
        <v>13</v>
      </c>
      <c r="L8" s="21" t="s">
        <v>14</v>
      </c>
      <c r="M8" s="21" t="s">
        <v>15</v>
      </c>
      <c r="N8" s="556"/>
      <c r="O8" s="574"/>
      <c r="P8" s="22" t="s">
        <v>10</v>
      </c>
      <c r="Q8" s="22" t="s">
        <v>11</v>
      </c>
      <c r="R8" s="22" t="s">
        <v>12</v>
      </c>
      <c r="S8" s="166" t="s">
        <v>16</v>
      </c>
      <c r="T8" s="23" t="s">
        <v>14</v>
      </c>
      <c r="U8" s="23" t="s">
        <v>15</v>
      </c>
      <c r="V8" s="556"/>
      <c r="W8" s="574"/>
      <c r="X8" s="24" t="s">
        <v>10</v>
      </c>
      <c r="Y8" s="24" t="s">
        <v>11</v>
      </c>
      <c r="Z8" s="24" t="s">
        <v>12</v>
      </c>
      <c r="AA8" s="167" t="s">
        <v>13</v>
      </c>
      <c r="AB8" s="25" t="s">
        <v>14</v>
      </c>
      <c r="AC8" s="25" t="s">
        <v>15</v>
      </c>
      <c r="AD8" s="556"/>
      <c r="AE8" s="574"/>
      <c r="AF8" s="26" t="s">
        <v>10</v>
      </c>
      <c r="AG8" s="26" t="s">
        <v>11</v>
      </c>
      <c r="AH8" s="26" t="s">
        <v>12</v>
      </c>
      <c r="AI8" s="168" t="s">
        <v>16</v>
      </c>
      <c r="AJ8" s="27" t="s">
        <v>14</v>
      </c>
      <c r="AK8" s="27" t="s">
        <v>15</v>
      </c>
      <c r="AL8" s="556"/>
    </row>
    <row r="9" spans="1:38" s="7" customFormat="1" ht="41.25" customHeight="1">
      <c r="A9" s="28" t="s">
        <v>26</v>
      </c>
      <c r="B9" s="28" t="s">
        <v>27</v>
      </c>
      <c r="C9" s="28"/>
      <c r="D9" s="28"/>
      <c r="E9" s="29">
        <v>84</v>
      </c>
      <c r="F9" s="30">
        <f>F10+F11+F12+F13+F14</f>
        <v>408</v>
      </c>
      <c r="G9" s="28">
        <f>G11+G12+G13</f>
        <v>116</v>
      </c>
      <c r="H9" s="28">
        <f>H10+H11+H13+H14</f>
        <v>34</v>
      </c>
      <c r="I9" s="28">
        <v>2</v>
      </c>
      <c r="J9" s="28">
        <v>2</v>
      </c>
      <c r="K9" s="28">
        <f>K10+K11+K12+K13+K14</f>
        <v>78</v>
      </c>
      <c r="L9" s="28"/>
      <c r="M9" s="28"/>
      <c r="N9" s="28">
        <v>4</v>
      </c>
      <c r="O9" s="28">
        <f>O10+O11+O13+O14+O12</f>
        <v>142</v>
      </c>
      <c r="P9" s="28">
        <v>30</v>
      </c>
      <c r="Q9" s="28">
        <v>2</v>
      </c>
      <c r="R9" s="28">
        <v>2</v>
      </c>
      <c r="S9" s="28">
        <v>100</v>
      </c>
      <c r="T9" s="28"/>
      <c r="U9" s="28"/>
      <c r="V9" s="28">
        <v>6</v>
      </c>
      <c r="W9" s="28">
        <f>W10+W11+W12+W13+W14</f>
        <v>84</v>
      </c>
      <c r="X9" s="28">
        <v>28</v>
      </c>
      <c r="Y9" s="28">
        <v>2</v>
      </c>
      <c r="Z9" s="28">
        <v>2</v>
      </c>
      <c r="AA9" s="28">
        <f>SUM(AA10:AA14)</f>
        <v>58</v>
      </c>
      <c r="AB9" s="28"/>
      <c r="AC9" s="28"/>
      <c r="AD9" s="28">
        <v>2</v>
      </c>
      <c r="AE9" s="28">
        <v>54</v>
      </c>
      <c r="AF9" s="28"/>
      <c r="AG9" s="28"/>
      <c r="AH9" s="28"/>
      <c r="AI9" s="28">
        <v>54</v>
      </c>
      <c r="AJ9" s="28"/>
      <c r="AK9" s="28"/>
      <c r="AL9" s="28"/>
    </row>
    <row r="10" spans="1:38" s="2" customFormat="1" ht="19.5" customHeight="1">
      <c r="A10" s="31" t="s">
        <v>28</v>
      </c>
      <c r="B10" s="32" t="s">
        <v>29</v>
      </c>
      <c r="C10" s="33">
        <v>4</v>
      </c>
      <c r="D10" s="33"/>
      <c r="E10" s="32"/>
      <c r="F10" s="34">
        <v>48</v>
      </c>
      <c r="G10" s="35"/>
      <c r="H10" s="36"/>
      <c r="I10" s="36"/>
      <c r="J10" s="36"/>
      <c r="K10" s="36"/>
      <c r="L10" s="36"/>
      <c r="M10" s="36"/>
      <c r="N10" s="37"/>
      <c r="O10" s="35">
        <f>P10+Q10+R10+S10+T10+U10</f>
        <v>42</v>
      </c>
      <c r="P10" s="38">
        <v>30</v>
      </c>
      <c r="Q10" s="38">
        <v>2</v>
      </c>
      <c r="R10" s="39">
        <v>2</v>
      </c>
      <c r="S10" s="39">
        <v>8</v>
      </c>
      <c r="T10" s="39"/>
      <c r="U10" s="39"/>
      <c r="V10" s="40">
        <v>6</v>
      </c>
      <c r="W10" s="35"/>
      <c r="X10" s="41"/>
      <c r="Y10" s="41"/>
      <c r="Z10" s="41"/>
      <c r="AA10" s="41"/>
      <c r="AB10" s="41"/>
      <c r="AC10" s="41"/>
      <c r="AD10" s="42"/>
      <c r="AE10" s="35"/>
      <c r="AF10" s="43"/>
      <c r="AG10" s="43"/>
      <c r="AH10" s="43"/>
      <c r="AI10" s="43"/>
      <c r="AJ10" s="43"/>
      <c r="AK10" s="43"/>
      <c r="AL10" s="42"/>
    </row>
    <row r="11" spans="1:38" s="2" customFormat="1" ht="13.5" customHeight="1">
      <c r="A11" s="31" t="s">
        <v>30</v>
      </c>
      <c r="B11" s="32" t="s">
        <v>31</v>
      </c>
      <c r="C11" s="33">
        <v>3</v>
      </c>
      <c r="D11" s="33"/>
      <c r="E11" s="32"/>
      <c r="F11" s="34">
        <v>48</v>
      </c>
      <c r="G11" s="35">
        <f>H11+I11+J11+K11+L11+M11</f>
        <v>44</v>
      </c>
      <c r="H11" s="44">
        <v>32</v>
      </c>
      <c r="I11" s="44">
        <v>2</v>
      </c>
      <c r="J11" s="44">
        <v>2</v>
      </c>
      <c r="K11" s="44">
        <v>8</v>
      </c>
      <c r="L11" s="44"/>
      <c r="M11" s="44"/>
      <c r="N11" s="45">
        <v>4</v>
      </c>
      <c r="O11" s="35">
        <v>0</v>
      </c>
      <c r="P11" s="38"/>
      <c r="Q11" s="38"/>
      <c r="R11" s="38"/>
      <c r="S11" s="38"/>
      <c r="T11" s="38"/>
      <c r="U11" s="38"/>
      <c r="V11" s="46"/>
      <c r="W11" s="35">
        <v>0</v>
      </c>
      <c r="X11" s="47"/>
      <c r="Y11" s="47"/>
      <c r="Z11" s="47"/>
      <c r="AA11" s="47"/>
      <c r="AB11" s="47"/>
      <c r="AC11" s="47"/>
      <c r="AD11" s="48"/>
      <c r="AE11" s="35">
        <v>0</v>
      </c>
      <c r="AF11" s="49"/>
      <c r="AG11" s="49"/>
      <c r="AH11" s="49"/>
      <c r="AI11" s="49"/>
      <c r="AJ11" s="49"/>
      <c r="AK11" s="49"/>
      <c r="AL11" s="48"/>
    </row>
    <row r="12" spans="1:38" s="2" customFormat="1" ht="45" customHeight="1">
      <c r="A12" s="31" t="s">
        <v>32</v>
      </c>
      <c r="B12" s="169" t="s">
        <v>33</v>
      </c>
      <c r="C12" s="50">
        <v>6</v>
      </c>
      <c r="D12" s="33"/>
      <c r="E12" s="51">
        <v>82</v>
      </c>
      <c r="F12" s="34">
        <v>118</v>
      </c>
      <c r="G12" s="35">
        <v>32</v>
      </c>
      <c r="H12" s="44"/>
      <c r="I12" s="44"/>
      <c r="J12" s="44"/>
      <c r="K12" s="44">
        <v>32</v>
      </c>
      <c r="L12" s="44"/>
      <c r="M12" s="44"/>
      <c r="N12" s="45"/>
      <c r="O12" s="35">
        <v>40</v>
      </c>
      <c r="P12" s="38"/>
      <c r="Q12" s="38"/>
      <c r="R12" s="38"/>
      <c r="S12" s="39">
        <v>40</v>
      </c>
      <c r="T12" s="39"/>
      <c r="U12" s="39"/>
      <c r="V12" s="40"/>
      <c r="W12" s="35">
        <v>22</v>
      </c>
      <c r="X12" s="52"/>
      <c r="Y12" s="52"/>
      <c r="Z12" s="52"/>
      <c r="AA12" s="52">
        <v>22</v>
      </c>
      <c r="AB12" s="52"/>
      <c r="AC12" s="52"/>
      <c r="AD12" s="40"/>
      <c r="AE12" s="35">
        <v>24</v>
      </c>
      <c r="AF12" s="53"/>
      <c r="AG12" s="53"/>
      <c r="AH12" s="53"/>
      <c r="AI12" s="53">
        <v>24</v>
      </c>
      <c r="AJ12" s="53"/>
      <c r="AK12" s="53"/>
      <c r="AL12" s="40"/>
    </row>
    <row r="13" spans="1:38" s="2" customFormat="1" ht="20.25" customHeight="1">
      <c r="A13" s="31" t="s">
        <v>34</v>
      </c>
      <c r="B13" s="32" t="s">
        <v>35</v>
      </c>
      <c r="C13" s="54" t="s">
        <v>114</v>
      </c>
      <c r="D13" s="33"/>
      <c r="E13" s="51"/>
      <c r="F13" s="34">
        <v>160</v>
      </c>
      <c r="G13" s="35">
        <v>40</v>
      </c>
      <c r="H13" s="44">
        <v>2</v>
      </c>
      <c r="I13" s="44"/>
      <c r="J13" s="44"/>
      <c r="K13" s="44">
        <v>38</v>
      </c>
      <c r="L13" s="44"/>
      <c r="M13" s="44"/>
      <c r="N13" s="45"/>
      <c r="O13" s="35">
        <v>60</v>
      </c>
      <c r="P13" s="38"/>
      <c r="Q13" s="38"/>
      <c r="R13" s="38"/>
      <c r="S13" s="39">
        <v>60</v>
      </c>
      <c r="T13" s="39"/>
      <c r="U13" s="39"/>
      <c r="V13" s="40"/>
      <c r="W13" s="35">
        <v>30</v>
      </c>
      <c r="X13" s="52"/>
      <c r="Y13" s="52"/>
      <c r="Z13" s="52"/>
      <c r="AA13" s="52">
        <v>30</v>
      </c>
      <c r="AB13" s="52"/>
      <c r="AC13" s="52"/>
      <c r="AD13" s="40"/>
      <c r="AE13" s="35">
        <v>30</v>
      </c>
      <c r="AF13" s="53"/>
      <c r="AG13" s="53"/>
      <c r="AH13" s="53"/>
      <c r="AI13" s="53">
        <v>30</v>
      </c>
      <c r="AJ13" s="53"/>
      <c r="AK13" s="53"/>
      <c r="AL13" s="40"/>
    </row>
    <row r="14" spans="1:38" s="2" customFormat="1" ht="18" customHeight="1">
      <c r="A14" s="31" t="s">
        <v>36</v>
      </c>
      <c r="B14" s="32" t="s">
        <v>37</v>
      </c>
      <c r="C14" s="54" t="s">
        <v>38</v>
      </c>
      <c r="D14" s="33"/>
      <c r="E14" s="51">
        <v>2</v>
      </c>
      <c r="F14" s="34">
        <v>34</v>
      </c>
      <c r="G14" s="35">
        <f>H14+I14+J14+K14+N14</f>
        <v>0</v>
      </c>
      <c r="H14" s="44"/>
      <c r="I14" s="44"/>
      <c r="J14" s="44"/>
      <c r="K14" s="44"/>
      <c r="L14" s="44"/>
      <c r="M14" s="44"/>
      <c r="N14" s="45"/>
      <c r="O14" s="35">
        <v>0</v>
      </c>
      <c r="P14" s="38"/>
      <c r="Q14" s="38"/>
      <c r="R14" s="38"/>
      <c r="S14" s="39"/>
      <c r="T14" s="39"/>
      <c r="U14" s="39"/>
      <c r="V14" s="40"/>
      <c r="W14" s="35">
        <f>X14+Y14+Z14+AA14+AB14+AC14</f>
        <v>32</v>
      </c>
      <c r="X14" s="52">
        <v>22</v>
      </c>
      <c r="Y14" s="52">
        <v>2</v>
      </c>
      <c r="Z14" s="52">
        <v>2</v>
      </c>
      <c r="AA14" s="52">
        <v>6</v>
      </c>
      <c r="AB14" s="52"/>
      <c r="AC14" s="52"/>
      <c r="AD14" s="40">
        <v>2</v>
      </c>
      <c r="AE14" s="35">
        <f>AF14+AG14+AH14+AI14+AL14</f>
        <v>0</v>
      </c>
      <c r="AF14" s="53"/>
      <c r="AG14" s="53"/>
      <c r="AH14" s="53"/>
      <c r="AI14" s="53"/>
      <c r="AJ14" s="53"/>
      <c r="AK14" s="53"/>
      <c r="AL14" s="40"/>
    </row>
    <row r="15" spans="1:38" s="7" customFormat="1" ht="29.25" customHeight="1">
      <c r="A15" s="28" t="s">
        <v>39</v>
      </c>
      <c r="B15" s="28" t="s">
        <v>40</v>
      </c>
      <c r="C15" s="28"/>
      <c r="D15" s="28"/>
      <c r="E15" s="28">
        <f>E16+E17</f>
        <v>0</v>
      </c>
      <c r="F15" s="30">
        <f>F16+F17</f>
        <v>108</v>
      </c>
      <c r="G15" s="55">
        <f>G16</f>
        <v>58</v>
      </c>
      <c r="H15" s="28">
        <v>18</v>
      </c>
      <c r="I15" s="28">
        <v>2</v>
      </c>
      <c r="J15" s="28">
        <v>2</v>
      </c>
      <c r="K15" s="28">
        <v>34</v>
      </c>
      <c r="L15" s="28"/>
      <c r="M15" s="28">
        <v>2</v>
      </c>
      <c r="N15" s="28">
        <v>12</v>
      </c>
      <c r="O15" s="55"/>
      <c r="P15" s="28"/>
      <c r="Q15" s="28"/>
      <c r="R15" s="28"/>
      <c r="S15" s="28"/>
      <c r="T15" s="28"/>
      <c r="U15" s="28"/>
      <c r="V15" s="28"/>
      <c r="W15" s="55">
        <f>W17</f>
        <v>36</v>
      </c>
      <c r="X15" s="28">
        <v>14</v>
      </c>
      <c r="Y15" s="28">
        <v>2</v>
      </c>
      <c r="Z15" s="28">
        <v>2</v>
      </c>
      <c r="AA15" s="28">
        <v>18</v>
      </c>
      <c r="AB15" s="28"/>
      <c r="AC15" s="28"/>
      <c r="AD15" s="28">
        <v>2</v>
      </c>
      <c r="AE15" s="55"/>
      <c r="AF15" s="28"/>
      <c r="AG15" s="28"/>
      <c r="AH15" s="28"/>
      <c r="AI15" s="28"/>
      <c r="AJ15" s="28"/>
      <c r="AK15" s="28"/>
      <c r="AL15" s="28"/>
    </row>
    <row r="16" spans="1:38" s="2" customFormat="1" ht="21.75" customHeight="1">
      <c r="A16" s="31" t="s">
        <v>41</v>
      </c>
      <c r="B16" s="32" t="s">
        <v>42</v>
      </c>
      <c r="C16" s="33"/>
      <c r="D16" s="33">
        <v>3</v>
      </c>
      <c r="E16" s="32"/>
      <c r="F16" s="56">
        <v>70</v>
      </c>
      <c r="G16" s="35">
        <f>H16+I16+J16+K16+L16+M16</f>
        <v>58</v>
      </c>
      <c r="H16" s="44">
        <v>18</v>
      </c>
      <c r="I16" s="44">
        <v>2</v>
      </c>
      <c r="J16" s="44">
        <v>2</v>
      </c>
      <c r="K16" s="44">
        <v>34</v>
      </c>
      <c r="L16" s="44"/>
      <c r="M16" s="44">
        <v>2</v>
      </c>
      <c r="N16" s="45">
        <v>12</v>
      </c>
      <c r="O16" s="35"/>
      <c r="P16" s="38"/>
      <c r="Q16" s="38"/>
      <c r="R16" s="38"/>
      <c r="S16" s="39"/>
      <c r="T16" s="39"/>
      <c r="U16" s="39"/>
      <c r="V16" s="40"/>
      <c r="W16" s="35"/>
      <c r="X16" s="57"/>
      <c r="Y16" s="57"/>
      <c r="Z16" s="57"/>
      <c r="AA16" s="52"/>
      <c r="AB16" s="52"/>
      <c r="AC16" s="52"/>
      <c r="AD16" s="40"/>
      <c r="AE16" s="35"/>
      <c r="AF16" s="53"/>
      <c r="AG16" s="53"/>
      <c r="AH16" s="53"/>
      <c r="AI16" s="53"/>
      <c r="AJ16" s="53"/>
      <c r="AK16" s="53"/>
      <c r="AL16" s="40"/>
    </row>
    <row r="17" spans="1:38" s="2" customFormat="1" ht="27.75" customHeight="1">
      <c r="A17" s="31" t="s">
        <v>43</v>
      </c>
      <c r="B17" s="58" t="s">
        <v>44</v>
      </c>
      <c r="C17" s="33">
        <v>5</v>
      </c>
      <c r="D17" s="33"/>
      <c r="E17" s="32"/>
      <c r="F17" s="34">
        <v>38</v>
      </c>
      <c r="G17" s="35"/>
      <c r="H17" s="44"/>
      <c r="I17" s="44"/>
      <c r="J17" s="44"/>
      <c r="K17" s="44"/>
      <c r="L17" s="44"/>
      <c r="M17" s="44"/>
      <c r="N17" s="45"/>
      <c r="O17" s="35"/>
      <c r="P17" s="38"/>
      <c r="Q17" s="38"/>
      <c r="R17" s="38"/>
      <c r="S17" s="39"/>
      <c r="T17" s="39"/>
      <c r="U17" s="39"/>
      <c r="V17" s="40"/>
      <c r="W17" s="35">
        <f>X17+Y17+Z17+AA17+AB17+AC17</f>
        <v>36</v>
      </c>
      <c r="X17" s="57">
        <v>14</v>
      </c>
      <c r="Y17" s="57">
        <v>2</v>
      </c>
      <c r="Z17" s="57">
        <v>2</v>
      </c>
      <c r="AA17" s="52">
        <v>18</v>
      </c>
      <c r="AB17" s="52"/>
      <c r="AC17" s="52"/>
      <c r="AD17" s="40">
        <v>2</v>
      </c>
      <c r="AE17" s="35"/>
      <c r="AF17" s="53"/>
      <c r="AG17" s="53"/>
      <c r="AH17" s="53"/>
      <c r="AI17" s="53"/>
      <c r="AJ17" s="53"/>
      <c r="AK17" s="53"/>
      <c r="AL17" s="40"/>
    </row>
    <row r="18" spans="1:38" s="7" customFormat="1" ht="27" customHeight="1">
      <c r="A18" s="28" t="s">
        <v>45</v>
      </c>
      <c r="B18" s="28" t="s">
        <v>46</v>
      </c>
      <c r="C18" s="28"/>
      <c r="D18" s="28"/>
      <c r="E18" s="29">
        <f>E19+E20+E21+E22+E23+E24+E27+E28+E26</f>
        <v>213</v>
      </c>
      <c r="F18" s="30">
        <f>F19+F20+F21+F22+F23+F24+F25+F26+F27+F28</f>
        <v>645</v>
      </c>
      <c r="G18" s="55">
        <f>G19+G21+G22</f>
        <v>220</v>
      </c>
      <c r="H18" s="28">
        <f>SUM(H19:H28)</f>
        <v>118</v>
      </c>
      <c r="I18" s="28">
        <f>SUM(I19:I28)</f>
        <v>8</v>
      </c>
      <c r="J18" s="28">
        <f>SUM(J19:J28)</f>
        <v>8</v>
      </c>
      <c r="K18" s="28">
        <f>SUM(K19:K28)</f>
        <v>94</v>
      </c>
      <c r="L18" s="28"/>
      <c r="M18" s="28">
        <v>4</v>
      </c>
      <c r="N18" s="28">
        <v>32</v>
      </c>
      <c r="O18" s="55">
        <f>O19+O20+O21+O22+O23+O24+O25+O26+O27+O28</f>
        <v>127</v>
      </c>
      <c r="P18" s="28">
        <v>59</v>
      </c>
      <c r="Q18" s="28">
        <v>4</v>
      </c>
      <c r="R18" s="28">
        <v>4</v>
      </c>
      <c r="S18" s="28">
        <v>60</v>
      </c>
      <c r="T18" s="28"/>
      <c r="U18" s="28"/>
      <c r="V18" s="28">
        <v>20</v>
      </c>
      <c r="W18" s="55">
        <f>W19+W20+W21+W22+W23+W24+W25+W26+W27+W28</f>
        <v>44</v>
      </c>
      <c r="X18" s="28">
        <v>20</v>
      </c>
      <c r="Y18" s="28">
        <v>2</v>
      </c>
      <c r="Z18" s="28">
        <v>2</v>
      </c>
      <c r="AA18" s="28">
        <v>20</v>
      </c>
      <c r="AB18" s="28"/>
      <c r="AC18" s="28">
        <f>AC19+AC20+AC21+AC22+AC23+AC24+AC25+AC26+AC27+AC28</f>
        <v>0</v>
      </c>
      <c r="AD18" s="28">
        <v>4</v>
      </c>
      <c r="AE18" s="55">
        <f>AE20+AE24+AE27+AE28+AE26+AE22+AE23</f>
        <v>150</v>
      </c>
      <c r="AF18" s="28">
        <f>AF20+AF24+AF27</f>
        <v>38</v>
      </c>
      <c r="AG18" s="28">
        <f>AG20+AG24+AG27</f>
        <v>6</v>
      </c>
      <c r="AH18" s="28">
        <v>6</v>
      </c>
      <c r="AI18" s="28">
        <f>AI20+AI24+AI27</f>
        <v>94</v>
      </c>
      <c r="AJ18" s="28"/>
      <c r="AK18" s="28">
        <v>6</v>
      </c>
      <c r="AL18" s="28">
        <v>16</v>
      </c>
    </row>
    <row r="19" spans="1:38" s="2" customFormat="1" ht="23.25" customHeight="1">
      <c r="A19" s="31" t="s">
        <v>47</v>
      </c>
      <c r="B19" s="32" t="s">
        <v>48</v>
      </c>
      <c r="C19" s="33"/>
      <c r="D19" s="33">
        <v>3</v>
      </c>
      <c r="E19" s="51">
        <v>27</v>
      </c>
      <c r="F19" s="56">
        <v>72</v>
      </c>
      <c r="G19" s="35">
        <f>H19+I19+J19+K19+L19+M19</f>
        <v>60</v>
      </c>
      <c r="H19" s="44">
        <v>14</v>
      </c>
      <c r="I19" s="44">
        <v>2</v>
      </c>
      <c r="J19" s="44">
        <v>2</v>
      </c>
      <c r="K19" s="44">
        <v>20</v>
      </c>
      <c r="L19" s="44">
        <v>20</v>
      </c>
      <c r="M19" s="44">
        <v>2</v>
      </c>
      <c r="N19" s="45">
        <v>12</v>
      </c>
      <c r="O19" s="35"/>
      <c r="P19" s="38"/>
      <c r="Q19" s="38"/>
      <c r="R19" s="38"/>
      <c r="S19" s="39"/>
      <c r="T19" s="39"/>
      <c r="U19" s="39"/>
      <c r="V19" s="40"/>
      <c r="W19" s="35"/>
      <c r="X19" s="52"/>
      <c r="Y19" s="52"/>
      <c r="Z19" s="52"/>
      <c r="AA19" s="52"/>
      <c r="AB19" s="52"/>
      <c r="AC19" s="52"/>
      <c r="AD19" s="40"/>
      <c r="AE19" s="35"/>
      <c r="AF19" s="53"/>
      <c r="AG19" s="53"/>
      <c r="AH19" s="53"/>
      <c r="AI19" s="53"/>
      <c r="AJ19" s="53"/>
      <c r="AK19" s="53"/>
      <c r="AL19" s="40"/>
    </row>
    <row r="20" spans="1:38" s="2" customFormat="1" ht="18.75" customHeight="1">
      <c r="A20" s="31" t="s">
        <v>49</v>
      </c>
      <c r="B20" s="59" t="s">
        <v>50</v>
      </c>
      <c r="C20" s="33"/>
      <c r="D20" s="33">
        <v>6</v>
      </c>
      <c r="E20" s="51">
        <v>10</v>
      </c>
      <c r="F20" s="34">
        <v>42</v>
      </c>
      <c r="G20" s="35"/>
      <c r="H20" s="44"/>
      <c r="I20" s="44"/>
      <c r="J20" s="44"/>
      <c r="K20" s="44"/>
      <c r="L20" s="44"/>
      <c r="M20" s="44"/>
      <c r="N20" s="45"/>
      <c r="O20" s="35"/>
      <c r="P20" s="38"/>
      <c r="Q20" s="38"/>
      <c r="R20" s="38"/>
      <c r="S20" s="39"/>
      <c r="T20" s="39"/>
      <c r="U20" s="39"/>
      <c r="V20" s="40"/>
      <c r="W20" s="35"/>
      <c r="X20" s="52"/>
      <c r="Y20" s="52"/>
      <c r="Z20" s="52"/>
      <c r="AA20" s="52"/>
      <c r="AB20" s="52"/>
      <c r="AC20" s="52"/>
      <c r="AD20" s="40"/>
      <c r="AE20" s="35">
        <f>AF20+AG20+AH20+AI20+AJ20+AK20</f>
        <v>34</v>
      </c>
      <c r="AF20" s="53">
        <v>8</v>
      </c>
      <c r="AG20" s="53">
        <v>2</v>
      </c>
      <c r="AH20" s="53">
        <v>2</v>
      </c>
      <c r="AI20" s="53">
        <v>20</v>
      </c>
      <c r="AJ20" s="53"/>
      <c r="AK20" s="53">
        <v>2</v>
      </c>
      <c r="AL20" s="40">
        <v>8</v>
      </c>
    </row>
    <row r="21" spans="1:38" s="2" customFormat="1" ht="15" customHeight="1">
      <c r="A21" s="31" t="s">
        <v>51</v>
      </c>
      <c r="B21" s="59" t="s">
        <v>52</v>
      </c>
      <c r="C21" s="33"/>
      <c r="D21" s="33">
        <v>3</v>
      </c>
      <c r="E21" s="51">
        <v>6</v>
      </c>
      <c r="F21" s="34">
        <v>96</v>
      </c>
      <c r="G21" s="35">
        <f>H21+I21+J21+K21+M21</f>
        <v>88</v>
      </c>
      <c r="H21" s="44">
        <v>54</v>
      </c>
      <c r="I21" s="44">
        <v>2</v>
      </c>
      <c r="J21" s="44">
        <v>2</v>
      </c>
      <c r="K21" s="60">
        <v>28</v>
      </c>
      <c r="L21" s="60"/>
      <c r="M21" s="60">
        <v>2</v>
      </c>
      <c r="N21" s="45">
        <v>8</v>
      </c>
      <c r="O21" s="35"/>
      <c r="P21" s="61"/>
      <c r="Q21" s="61"/>
      <c r="R21" s="61"/>
      <c r="S21" s="62"/>
      <c r="T21" s="62"/>
      <c r="U21" s="62"/>
      <c r="V21" s="42"/>
      <c r="W21" s="35"/>
      <c r="X21" s="41"/>
      <c r="Y21" s="41"/>
      <c r="Z21" s="41"/>
      <c r="AA21" s="41"/>
      <c r="AB21" s="41"/>
      <c r="AC21" s="41"/>
      <c r="AD21" s="42"/>
      <c r="AE21" s="35"/>
      <c r="AF21" s="43"/>
      <c r="AG21" s="43"/>
      <c r="AH21" s="43"/>
      <c r="AI21" s="43"/>
      <c r="AJ21" s="43"/>
      <c r="AK21" s="43"/>
      <c r="AL21" s="42"/>
    </row>
    <row r="22" spans="1:38" s="2" customFormat="1" ht="27" customHeight="1">
      <c r="A22" s="31" t="s">
        <v>53</v>
      </c>
      <c r="B22" s="63" t="s">
        <v>54</v>
      </c>
      <c r="C22" s="33"/>
      <c r="D22" s="33">
        <v>3</v>
      </c>
      <c r="E22" s="51">
        <v>33</v>
      </c>
      <c r="F22" s="34">
        <v>84</v>
      </c>
      <c r="G22" s="35">
        <f>H22+I22+J22+K22</f>
        <v>72</v>
      </c>
      <c r="H22" s="44">
        <v>36</v>
      </c>
      <c r="I22" s="44">
        <v>2</v>
      </c>
      <c r="J22" s="44">
        <v>2</v>
      </c>
      <c r="K22" s="44">
        <v>32</v>
      </c>
      <c r="L22" s="44"/>
      <c r="M22" s="44"/>
      <c r="N22" s="45">
        <v>12</v>
      </c>
      <c r="O22" s="35"/>
      <c r="P22" s="38"/>
      <c r="Q22" s="38"/>
      <c r="R22" s="38"/>
      <c r="S22" s="38"/>
      <c r="T22" s="38"/>
      <c r="U22" s="38"/>
      <c r="V22" s="40"/>
      <c r="W22" s="35"/>
      <c r="X22" s="52"/>
      <c r="Y22" s="52"/>
      <c r="Z22" s="52"/>
      <c r="AA22" s="52"/>
      <c r="AB22" s="52"/>
      <c r="AC22" s="52"/>
      <c r="AD22" s="40"/>
      <c r="AE22" s="35"/>
      <c r="AF22" s="53"/>
      <c r="AG22" s="53"/>
      <c r="AH22" s="53"/>
      <c r="AI22" s="53"/>
      <c r="AJ22" s="53"/>
      <c r="AK22" s="53"/>
      <c r="AL22" s="40"/>
    </row>
    <row r="23" spans="1:38" s="2" customFormat="1" ht="27.75" customHeight="1">
      <c r="A23" s="31" t="s">
        <v>55</v>
      </c>
      <c r="B23" s="63" t="s">
        <v>56</v>
      </c>
      <c r="C23" s="33"/>
      <c r="D23" s="33">
        <v>4</v>
      </c>
      <c r="E23" s="51">
        <v>43</v>
      </c>
      <c r="F23" s="34">
        <v>79</v>
      </c>
      <c r="G23" s="35"/>
      <c r="H23" s="44"/>
      <c r="I23" s="44"/>
      <c r="J23" s="44"/>
      <c r="K23" s="44"/>
      <c r="L23" s="44"/>
      <c r="M23" s="44"/>
      <c r="N23" s="45"/>
      <c r="O23" s="35">
        <f>P23+Q23+R23+S23+T23+U23</f>
        <v>71</v>
      </c>
      <c r="P23" s="38">
        <v>43</v>
      </c>
      <c r="Q23" s="38">
        <v>2</v>
      </c>
      <c r="R23" s="38">
        <v>2</v>
      </c>
      <c r="S23" s="38">
        <v>24</v>
      </c>
      <c r="T23" s="38"/>
      <c r="U23" s="38"/>
      <c r="V23" s="46">
        <v>8</v>
      </c>
      <c r="W23" s="35"/>
      <c r="X23" s="52"/>
      <c r="Y23" s="52"/>
      <c r="Z23" s="52"/>
      <c r="AA23" s="52"/>
      <c r="AB23" s="52"/>
      <c r="AC23" s="52"/>
      <c r="AD23" s="40"/>
      <c r="AE23" s="35"/>
      <c r="AF23" s="53"/>
      <c r="AG23" s="53"/>
      <c r="AH23" s="53"/>
      <c r="AI23" s="53"/>
      <c r="AJ23" s="53"/>
      <c r="AK23" s="53"/>
      <c r="AL23" s="40"/>
    </row>
    <row r="24" spans="1:38" s="2" customFormat="1" ht="19.5" customHeight="1">
      <c r="A24" s="31" t="s">
        <v>57</v>
      </c>
      <c r="B24" s="63" t="s">
        <v>58</v>
      </c>
      <c r="C24" s="33"/>
      <c r="D24" s="33">
        <v>6</v>
      </c>
      <c r="E24" s="51">
        <v>32</v>
      </c>
      <c r="F24" s="34">
        <v>64</v>
      </c>
      <c r="G24" s="35"/>
      <c r="H24" s="44"/>
      <c r="I24" s="44"/>
      <c r="J24" s="44"/>
      <c r="K24" s="44"/>
      <c r="L24" s="44"/>
      <c r="M24" s="44"/>
      <c r="N24" s="45"/>
      <c r="O24" s="35"/>
      <c r="P24" s="38"/>
      <c r="Q24" s="38"/>
      <c r="R24" s="38"/>
      <c r="S24" s="39"/>
      <c r="T24" s="39"/>
      <c r="U24" s="39"/>
      <c r="V24" s="40"/>
      <c r="W24" s="35"/>
      <c r="X24" s="52"/>
      <c r="Y24" s="52"/>
      <c r="Z24" s="52"/>
      <c r="AA24" s="52"/>
      <c r="AB24" s="52"/>
      <c r="AC24" s="52"/>
      <c r="AD24" s="40"/>
      <c r="AE24" s="35">
        <f>AF24+AG24+AH24+AI24+AJ24+AK24</f>
        <v>56</v>
      </c>
      <c r="AF24" s="53">
        <v>30</v>
      </c>
      <c r="AG24" s="53">
        <v>2</v>
      </c>
      <c r="AH24" s="53">
        <v>2</v>
      </c>
      <c r="AI24" s="53">
        <v>20</v>
      </c>
      <c r="AJ24" s="53"/>
      <c r="AK24" s="53">
        <v>2</v>
      </c>
      <c r="AL24" s="40">
        <v>8</v>
      </c>
    </row>
    <row r="25" spans="1:38" s="2" customFormat="1" ht="29.25" customHeight="1">
      <c r="A25" s="31" t="s">
        <v>59</v>
      </c>
      <c r="B25" s="63" t="s">
        <v>60</v>
      </c>
      <c r="C25" s="33">
        <v>4</v>
      </c>
      <c r="D25" s="33"/>
      <c r="E25" s="51"/>
      <c r="F25" s="34">
        <v>68</v>
      </c>
      <c r="G25" s="35"/>
      <c r="H25" s="64"/>
      <c r="I25" s="64"/>
      <c r="J25" s="64"/>
      <c r="K25" s="64"/>
      <c r="L25" s="64"/>
      <c r="M25" s="64"/>
      <c r="N25" s="65"/>
      <c r="O25" s="35">
        <f>P25+Q25+R25+S25+T25+U25</f>
        <v>56</v>
      </c>
      <c r="P25" s="38">
        <v>16</v>
      </c>
      <c r="Q25" s="38">
        <v>2</v>
      </c>
      <c r="R25" s="39">
        <v>2</v>
      </c>
      <c r="S25" s="39">
        <v>36</v>
      </c>
      <c r="T25" s="39"/>
      <c r="U25" s="39"/>
      <c r="V25" s="40">
        <v>12</v>
      </c>
      <c r="W25" s="35"/>
      <c r="X25" s="66"/>
      <c r="Y25" s="66"/>
      <c r="Z25" s="66"/>
      <c r="AA25" s="66"/>
      <c r="AB25" s="66"/>
      <c r="AC25" s="66"/>
      <c r="AD25" s="67"/>
      <c r="AE25" s="35"/>
      <c r="AF25" s="68"/>
      <c r="AG25" s="68"/>
      <c r="AH25" s="68"/>
      <c r="AI25" s="68"/>
      <c r="AJ25" s="68"/>
      <c r="AK25" s="68"/>
      <c r="AL25" s="67"/>
    </row>
    <row r="26" spans="1:38" s="2" customFormat="1" ht="29.25" customHeight="1">
      <c r="A26" s="31" t="s">
        <v>61</v>
      </c>
      <c r="B26" s="59" t="s">
        <v>62</v>
      </c>
      <c r="C26" s="33">
        <v>5</v>
      </c>
      <c r="D26" s="33"/>
      <c r="E26" s="51">
        <v>6</v>
      </c>
      <c r="F26" s="34">
        <v>48</v>
      </c>
      <c r="G26" s="35"/>
      <c r="H26" s="64"/>
      <c r="I26" s="64"/>
      <c r="J26" s="64"/>
      <c r="K26" s="64"/>
      <c r="L26" s="64"/>
      <c r="M26" s="64"/>
      <c r="N26" s="65"/>
      <c r="O26" s="35"/>
      <c r="P26" s="69"/>
      <c r="Q26" s="69"/>
      <c r="R26" s="69"/>
      <c r="S26" s="69"/>
      <c r="T26" s="69"/>
      <c r="U26" s="69"/>
      <c r="V26" s="213"/>
      <c r="W26" s="35">
        <f>X26+Y26+Z26+AA26+AB26+AC26</f>
        <v>44</v>
      </c>
      <c r="X26" s="47">
        <v>20</v>
      </c>
      <c r="Y26" s="47">
        <v>2</v>
      </c>
      <c r="Z26" s="47">
        <v>2</v>
      </c>
      <c r="AA26" s="47">
        <v>20</v>
      </c>
      <c r="AB26" s="47"/>
      <c r="AC26" s="47"/>
      <c r="AD26" s="48">
        <v>4</v>
      </c>
      <c r="AE26" s="35"/>
      <c r="AF26" s="49"/>
      <c r="AG26" s="49"/>
      <c r="AH26" s="49"/>
      <c r="AI26" s="49"/>
      <c r="AJ26" s="49"/>
      <c r="AK26" s="49"/>
      <c r="AL26" s="48"/>
    </row>
    <row r="27" spans="1:38" s="2" customFormat="1" ht="74.25" customHeight="1">
      <c r="A27" s="31" t="s">
        <v>63</v>
      </c>
      <c r="B27" s="59" t="s">
        <v>64</v>
      </c>
      <c r="C27" s="33"/>
      <c r="D27" s="33">
        <v>6</v>
      </c>
      <c r="E27" s="51">
        <v>24</v>
      </c>
      <c r="F27" s="34">
        <v>60</v>
      </c>
      <c r="G27" s="35"/>
      <c r="H27" s="36"/>
      <c r="I27" s="36"/>
      <c r="J27" s="36"/>
      <c r="K27" s="36"/>
      <c r="L27" s="36"/>
      <c r="M27" s="36"/>
      <c r="N27" s="37"/>
      <c r="O27" s="35"/>
      <c r="P27" s="61"/>
      <c r="Q27" s="61"/>
      <c r="R27" s="61"/>
      <c r="S27" s="62"/>
      <c r="T27" s="62"/>
      <c r="U27" s="62"/>
      <c r="V27" s="42"/>
      <c r="W27" s="35"/>
      <c r="X27" s="41"/>
      <c r="Y27" s="41"/>
      <c r="Z27" s="41"/>
      <c r="AA27" s="41"/>
      <c r="AB27" s="41"/>
      <c r="AC27" s="41"/>
      <c r="AD27" s="42"/>
      <c r="AE27" s="35">
        <v>60</v>
      </c>
      <c r="AF27" s="43"/>
      <c r="AG27" s="53">
        <v>2</v>
      </c>
      <c r="AH27" s="53">
        <v>2</v>
      </c>
      <c r="AI27" s="53">
        <v>54</v>
      </c>
      <c r="AJ27" s="53"/>
      <c r="AK27" s="53">
        <v>2</v>
      </c>
      <c r="AL27" s="42"/>
    </row>
    <row r="28" spans="1:162" s="4" customFormat="1" ht="28.5" customHeight="1">
      <c r="A28" s="70" t="s">
        <v>65</v>
      </c>
      <c r="B28" s="71" t="s">
        <v>278</v>
      </c>
      <c r="C28" s="70">
        <v>3</v>
      </c>
      <c r="D28" s="70"/>
      <c r="E28" s="70">
        <v>32</v>
      </c>
      <c r="F28" s="70">
        <v>32</v>
      </c>
      <c r="G28" s="72">
        <f>H28+I28+J28+K28</f>
        <v>32</v>
      </c>
      <c r="H28" s="73">
        <v>14</v>
      </c>
      <c r="I28" s="72">
        <v>2</v>
      </c>
      <c r="J28" s="72">
        <v>2</v>
      </c>
      <c r="K28" s="73">
        <v>14</v>
      </c>
      <c r="L28" s="72"/>
      <c r="M28" s="72"/>
      <c r="N28" s="72"/>
      <c r="O28" s="72"/>
      <c r="P28" s="72"/>
      <c r="Q28" s="72"/>
      <c r="R28" s="72"/>
      <c r="S28" s="74"/>
      <c r="T28" s="74"/>
      <c r="U28" s="74"/>
      <c r="V28" s="74"/>
      <c r="W28" s="72"/>
      <c r="X28" s="74"/>
      <c r="Y28" s="74"/>
      <c r="Z28" s="74"/>
      <c r="AA28" s="74"/>
      <c r="AB28" s="74"/>
      <c r="AC28" s="74"/>
      <c r="AD28" s="74"/>
      <c r="AE28" s="72"/>
      <c r="AF28" s="74"/>
      <c r="AG28" s="74"/>
      <c r="AH28" s="74"/>
      <c r="AI28" s="74"/>
      <c r="AJ28" s="74"/>
      <c r="AK28" s="74"/>
      <c r="AL28" s="74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</row>
    <row r="29" spans="1:162" s="7" customFormat="1" ht="27.75" customHeight="1">
      <c r="A29" s="28" t="s">
        <v>66</v>
      </c>
      <c r="B29" s="28" t="s">
        <v>67</v>
      </c>
      <c r="C29" s="28"/>
      <c r="D29" s="28"/>
      <c r="E29" s="28">
        <f>E30+E37+E43</f>
        <v>495</v>
      </c>
      <c r="F29" s="30">
        <f>F30+F37+F43</f>
        <v>1323</v>
      </c>
      <c r="G29" s="55">
        <f>G31</f>
        <v>94</v>
      </c>
      <c r="H29" s="75">
        <f>H30+H37+H43</f>
        <v>38</v>
      </c>
      <c r="I29" s="75">
        <v>4</v>
      </c>
      <c r="J29" s="75">
        <v>4</v>
      </c>
      <c r="K29" s="75">
        <f>K30+K37+K43</f>
        <v>54</v>
      </c>
      <c r="L29" s="75"/>
      <c r="M29" s="75">
        <v>4</v>
      </c>
      <c r="N29" s="75">
        <f>N30+N37+N43</f>
        <v>8</v>
      </c>
      <c r="O29" s="55">
        <f>O30+O43+O37</f>
        <v>512</v>
      </c>
      <c r="P29" s="75">
        <v>38</v>
      </c>
      <c r="Q29" s="75">
        <v>4</v>
      </c>
      <c r="R29" s="75">
        <v>4</v>
      </c>
      <c r="S29" s="75">
        <v>230</v>
      </c>
      <c r="T29" s="75">
        <v>30</v>
      </c>
      <c r="U29" s="75">
        <v>4</v>
      </c>
      <c r="V29" s="75">
        <f>V30+V43</f>
        <v>21</v>
      </c>
      <c r="W29" s="55">
        <f>W30+W37+W43</f>
        <v>390</v>
      </c>
      <c r="X29" s="76">
        <f>X30+X37</f>
        <v>110</v>
      </c>
      <c r="Y29" s="76">
        <v>4</v>
      </c>
      <c r="Z29" s="76">
        <v>4</v>
      </c>
      <c r="AA29" s="76">
        <f>AA30+AA37</f>
        <v>268</v>
      </c>
      <c r="AB29" s="76"/>
      <c r="AC29" s="76">
        <v>4</v>
      </c>
      <c r="AD29" s="76">
        <v>14</v>
      </c>
      <c r="AE29" s="55">
        <f>AE39+AE40+AE41</f>
        <v>238</v>
      </c>
      <c r="AF29" s="75">
        <v>20</v>
      </c>
      <c r="AG29" s="75">
        <v>2</v>
      </c>
      <c r="AH29" s="75">
        <v>2</v>
      </c>
      <c r="AI29" s="75">
        <v>164</v>
      </c>
      <c r="AJ29" s="75"/>
      <c r="AK29" s="75">
        <v>2</v>
      </c>
      <c r="AL29" s="75">
        <v>10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</row>
    <row r="30" spans="1:38" s="7" customFormat="1" ht="22.5" customHeight="1">
      <c r="A30" s="77" t="s">
        <v>68</v>
      </c>
      <c r="B30" s="78" t="s">
        <v>69</v>
      </c>
      <c r="C30" s="79"/>
      <c r="D30" s="79"/>
      <c r="E30" s="80">
        <f>SUM(E31:E36)</f>
        <v>288</v>
      </c>
      <c r="F30" s="79">
        <f>F31+F32+F33+F34+F35+F36</f>
        <v>582</v>
      </c>
      <c r="G30" s="81">
        <f>G31</f>
        <v>94</v>
      </c>
      <c r="H30" s="65">
        <f>H31</f>
        <v>38</v>
      </c>
      <c r="I30" s="65">
        <v>2</v>
      </c>
      <c r="J30" s="65">
        <v>2</v>
      </c>
      <c r="K30" s="65">
        <v>54</v>
      </c>
      <c r="L30" s="65"/>
      <c r="M30" s="65">
        <v>2</v>
      </c>
      <c r="N30" s="65">
        <v>8</v>
      </c>
      <c r="O30" s="82">
        <f>+O31+O32</f>
        <v>260</v>
      </c>
      <c r="P30" s="65">
        <v>66</v>
      </c>
      <c r="Q30" s="65">
        <v>2</v>
      </c>
      <c r="R30" s="65">
        <v>2</v>
      </c>
      <c r="S30" s="65">
        <v>80</v>
      </c>
      <c r="T30" s="65"/>
      <c r="U30" s="65">
        <v>2</v>
      </c>
      <c r="V30" s="65">
        <f>SUM(V31:V36)</f>
        <v>12</v>
      </c>
      <c r="W30" s="82">
        <f>W33+W34+W35</f>
        <v>192</v>
      </c>
      <c r="X30" s="65">
        <v>18</v>
      </c>
      <c r="Y30" s="65">
        <v>2</v>
      </c>
      <c r="Z30" s="65">
        <v>2</v>
      </c>
      <c r="AA30" s="65">
        <v>168</v>
      </c>
      <c r="AB30" s="65"/>
      <c r="AC30" s="65">
        <v>2</v>
      </c>
      <c r="AD30" s="65">
        <v>4</v>
      </c>
      <c r="AE30" s="35"/>
      <c r="AF30" s="65"/>
      <c r="AG30" s="65"/>
      <c r="AH30" s="65"/>
      <c r="AI30" s="65"/>
      <c r="AJ30" s="65"/>
      <c r="AK30" s="65"/>
      <c r="AL30" s="65"/>
    </row>
    <row r="31" spans="1:38" s="2" customFormat="1" ht="26.25" customHeight="1">
      <c r="A31" s="31" t="s">
        <v>70</v>
      </c>
      <c r="B31" s="83" t="s">
        <v>71</v>
      </c>
      <c r="C31" s="33"/>
      <c r="D31" s="33">
        <v>4</v>
      </c>
      <c r="E31" s="51">
        <v>150</v>
      </c>
      <c r="F31" s="34">
        <f>G31+N31+O31+V31</f>
        <v>214</v>
      </c>
      <c r="G31" s="35">
        <f>H31+I31+J31+K31+M31</f>
        <v>94</v>
      </c>
      <c r="H31" s="60">
        <v>38</v>
      </c>
      <c r="I31" s="60">
        <v>4</v>
      </c>
      <c r="J31" s="60">
        <v>2</v>
      </c>
      <c r="K31" s="60">
        <v>48</v>
      </c>
      <c r="L31" s="60"/>
      <c r="M31" s="60">
        <v>2</v>
      </c>
      <c r="N31" s="45">
        <v>8</v>
      </c>
      <c r="O31" s="35">
        <f>P31+Q31+R31+S31+U31</f>
        <v>108</v>
      </c>
      <c r="P31" s="39">
        <v>54</v>
      </c>
      <c r="Q31" s="39">
        <v>2</v>
      </c>
      <c r="R31" s="39">
        <v>2</v>
      </c>
      <c r="S31" s="39">
        <v>48</v>
      </c>
      <c r="T31" s="39"/>
      <c r="U31" s="39">
        <v>2</v>
      </c>
      <c r="V31" s="45">
        <v>4</v>
      </c>
      <c r="W31" s="35"/>
      <c r="X31" s="66"/>
      <c r="Y31" s="66"/>
      <c r="Z31" s="66"/>
      <c r="AA31" s="66"/>
      <c r="AB31" s="66"/>
      <c r="AC31" s="66"/>
      <c r="AD31" s="65"/>
      <c r="AE31" s="35"/>
      <c r="AF31" s="84"/>
      <c r="AG31" s="84"/>
      <c r="AH31" s="84"/>
      <c r="AI31" s="84"/>
      <c r="AJ31" s="84"/>
      <c r="AK31" s="84"/>
      <c r="AL31" s="46"/>
    </row>
    <row r="32" spans="1:38" s="2" customFormat="1" ht="18" customHeight="1">
      <c r="A32" s="31" t="s">
        <v>72</v>
      </c>
      <c r="B32" s="83" t="s">
        <v>73</v>
      </c>
      <c r="C32" s="33"/>
      <c r="D32" s="33">
        <v>4</v>
      </c>
      <c r="E32" s="51">
        <v>96</v>
      </c>
      <c r="F32" s="34">
        <v>160</v>
      </c>
      <c r="G32" s="35"/>
      <c r="H32" s="85"/>
      <c r="I32" s="85"/>
      <c r="J32" s="85"/>
      <c r="K32" s="85"/>
      <c r="L32" s="85"/>
      <c r="M32" s="85"/>
      <c r="N32" s="65"/>
      <c r="O32" s="35">
        <f>P32+Q32+R32+S32+T32+U32</f>
        <v>152</v>
      </c>
      <c r="P32" s="39">
        <v>66</v>
      </c>
      <c r="Q32" s="39">
        <v>2</v>
      </c>
      <c r="R32" s="39">
        <v>2</v>
      </c>
      <c r="S32" s="39">
        <v>80</v>
      </c>
      <c r="T32" s="39"/>
      <c r="U32" s="39">
        <v>2</v>
      </c>
      <c r="V32" s="45">
        <v>8</v>
      </c>
      <c r="W32" s="35"/>
      <c r="X32" s="66"/>
      <c r="Y32" s="66"/>
      <c r="Z32" s="66"/>
      <c r="AA32" s="66"/>
      <c r="AB32" s="66"/>
      <c r="AC32" s="66"/>
      <c r="AD32" s="65"/>
      <c r="AE32" s="35"/>
      <c r="AF32" s="84"/>
      <c r="AG32" s="84"/>
      <c r="AH32" s="84"/>
      <c r="AI32" s="84"/>
      <c r="AJ32" s="84"/>
      <c r="AK32" s="84"/>
      <c r="AL32" s="46"/>
    </row>
    <row r="33" spans="1:38" s="2" customFormat="1" ht="46.5" customHeight="1">
      <c r="A33" s="31" t="s">
        <v>74</v>
      </c>
      <c r="B33" s="83" t="s">
        <v>75</v>
      </c>
      <c r="C33" s="33"/>
      <c r="D33" s="33">
        <v>5</v>
      </c>
      <c r="E33" s="51">
        <v>6</v>
      </c>
      <c r="F33" s="34">
        <v>52</v>
      </c>
      <c r="G33" s="35"/>
      <c r="H33" s="85"/>
      <c r="I33" s="85"/>
      <c r="J33" s="85"/>
      <c r="K33" s="85"/>
      <c r="L33" s="85"/>
      <c r="M33" s="85"/>
      <c r="N33" s="65"/>
      <c r="O33" s="35"/>
      <c r="P33" s="86"/>
      <c r="Q33" s="86"/>
      <c r="R33" s="86"/>
      <c r="S33" s="86"/>
      <c r="T33" s="86"/>
      <c r="U33" s="86"/>
      <c r="V33" s="65"/>
      <c r="W33" s="35">
        <f>X33+Y33+Z33+AA33+AB33+AC33</f>
        <v>48</v>
      </c>
      <c r="X33" s="52">
        <v>18</v>
      </c>
      <c r="Y33" s="52">
        <v>2</v>
      </c>
      <c r="Z33" s="52">
        <v>2</v>
      </c>
      <c r="AA33" s="52">
        <v>24</v>
      </c>
      <c r="AB33" s="52"/>
      <c r="AC33" s="52">
        <v>2</v>
      </c>
      <c r="AD33" s="45">
        <v>4</v>
      </c>
      <c r="AE33" s="35"/>
      <c r="AF33" s="84"/>
      <c r="AG33" s="84"/>
      <c r="AH33" s="84"/>
      <c r="AI33" s="84"/>
      <c r="AJ33" s="84"/>
      <c r="AK33" s="84"/>
      <c r="AL33" s="46"/>
    </row>
    <row r="34" spans="1:38" s="2" customFormat="1" ht="16.5" customHeight="1">
      <c r="A34" s="31" t="s">
        <v>76</v>
      </c>
      <c r="B34" s="32" t="s">
        <v>77</v>
      </c>
      <c r="C34" s="33">
        <v>5</v>
      </c>
      <c r="D34" s="33"/>
      <c r="E34" s="51">
        <v>36</v>
      </c>
      <c r="F34" s="34">
        <v>36</v>
      </c>
      <c r="G34" s="35"/>
      <c r="H34" s="60"/>
      <c r="I34" s="60"/>
      <c r="J34" s="60"/>
      <c r="K34" s="60"/>
      <c r="L34" s="60"/>
      <c r="M34" s="60"/>
      <c r="N34" s="45"/>
      <c r="O34" s="35"/>
      <c r="P34" s="87"/>
      <c r="Q34" s="87"/>
      <c r="R34" s="87"/>
      <c r="S34" s="87"/>
      <c r="T34" s="87"/>
      <c r="U34" s="87"/>
      <c r="V34" s="88"/>
      <c r="W34" s="35">
        <v>36</v>
      </c>
      <c r="X34" s="52"/>
      <c r="Y34" s="52"/>
      <c r="Z34" s="52"/>
      <c r="AA34" s="52">
        <v>36</v>
      </c>
      <c r="AB34" s="52"/>
      <c r="AC34" s="52"/>
      <c r="AD34" s="45"/>
      <c r="AE34" s="35"/>
      <c r="AF34" s="53"/>
      <c r="AG34" s="53"/>
      <c r="AH34" s="53"/>
      <c r="AI34" s="53"/>
      <c r="AJ34" s="53"/>
      <c r="AK34" s="53"/>
      <c r="AL34" s="45"/>
    </row>
    <row r="35" spans="1:38" s="2" customFormat="1" ht="15" customHeight="1">
      <c r="A35" s="31" t="s">
        <v>78</v>
      </c>
      <c r="B35" s="32" t="s">
        <v>79</v>
      </c>
      <c r="C35" s="33">
        <v>5</v>
      </c>
      <c r="D35" s="33"/>
      <c r="E35" s="51"/>
      <c r="F35" s="34">
        <v>108</v>
      </c>
      <c r="G35" s="35"/>
      <c r="H35" s="60"/>
      <c r="I35" s="60"/>
      <c r="J35" s="60"/>
      <c r="K35" s="60"/>
      <c r="L35" s="60"/>
      <c r="M35" s="60"/>
      <c r="N35" s="45"/>
      <c r="O35" s="35"/>
      <c r="P35" s="39"/>
      <c r="Q35" s="39"/>
      <c r="R35" s="39"/>
      <c r="S35" s="39"/>
      <c r="T35" s="39"/>
      <c r="U35" s="39"/>
      <c r="V35" s="45"/>
      <c r="W35" s="35">
        <v>108</v>
      </c>
      <c r="X35" s="52"/>
      <c r="Y35" s="52"/>
      <c r="Z35" s="52"/>
      <c r="AA35" s="52">
        <v>108</v>
      </c>
      <c r="AB35" s="52"/>
      <c r="AC35" s="52"/>
      <c r="AD35" s="45"/>
      <c r="AE35" s="35"/>
      <c r="AF35" s="84"/>
      <c r="AG35" s="84"/>
      <c r="AH35" s="84"/>
      <c r="AI35" s="84"/>
      <c r="AJ35" s="84"/>
      <c r="AK35" s="53"/>
      <c r="AL35" s="45"/>
    </row>
    <row r="36" spans="1:38" s="2" customFormat="1" ht="15" customHeight="1">
      <c r="A36" s="31"/>
      <c r="B36" s="31" t="s">
        <v>80</v>
      </c>
      <c r="C36" s="33"/>
      <c r="D36" s="33">
        <v>5</v>
      </c>
      <c r="E36" s="51"/>
      <c r="F36" s="34">
        <v>12</v>
      </c>
      <c r="G36" s="35"/>
      <c r="H36" s="60"/>
      <c r="I36" s="60"/>
      <c r="J36" s="60"/>
      <c r="K36" s="60"/>
      <c r="L36" s="60"/>
      <c r="M36" s="60"/>
      <c r="N36" s="45"/>
      <c r="O36" s="35"/>
      <c r="P36" s="39"/>
      <c r="Q36" s="39"/>
      <c r="R36" s="39"/>
      <c r="S36" s="39"/>
      <c r="T36" s="39"/>
      <c r="U36" s="39"/>
      <c r="V36" s="45"/>
      <c r="W36" s="35"/>
      <c r="X36" s="52"/>
      <c r="Y36" s="52"/>
      <c r="Z36" s="52"/>
      <c r="AA36" s="52"/>
      <c r="AB36" s="52"/>
      <c r="AC36" s="52"/>
      <c r="AD36" s="45"/>
      <c r="AE36" s="35"/>
      <c r="AF36" s="84"/>
      <c r="AG36" s="84"/>
      <c r="AH36" s="84"/>
      <c r="AI36" s="84"/>
      <c r="AJ36" s="84"/>
      <c r="AK36" s="53"/>
      <c r="AL36" s="45"/>
    </row>
    <row r="37" spans="1:38" s="7" customFormat="1" ht="27" customHeight="1">
      <c r="A37" s="77" t="s">
        <v>81</v>
      </c>
      <c r="B37" s="59" t="s">
        <v>82</v>
      </c>
      <c r="C37" s="79"/>
      <c r="D37" s="79"/>
      <c r="E37" s="89">
        <f>SUM(E38:E42)</f>
        <v>147</v>
      </c>
      <c r="F37" s="90">
        <f>F38+F39+F40+F41+F42</f>
        <v>468</v>
      </c>
      <c r="G37" s="82"/>
      <c r="H37" s="65"/>
      <c r="I37" s="65"/>
      <c r="J37" s="65"/>
      <c r="K37" s="65"/>
      <c r="L37" s="65"/>
      <c r="M37" s="65"/>
      <c r="N37" s="65"/>
      <c r="O37" s="82"/>
      <c r="P37" s="65"/>
      <c r="Q37" s="65"/>
      <c r="R37" s="65"/>
      <c r="S37" s="65"/>
      <c r="T37" s="65"/>
      <c r="U37" s="65"/>
      <c r="V37" s="65"/>
      <c r="W37" s="82">
        <f>W38+W39+W40+W41+W42</f>
        <v>198</v>
      </c>
      <c r="X37" s="91">
        <v>92</v>
      </c>
      <c r="Y37" s="91">
        <v>2</v>
      </c>
      <c r="Z37" s="91">
        <v>2</v>
      </c>
      <c r="AA37" s="91">
        <v>100</v>
      </c>
      <c r="AB37" s="91"/>
      <c r="AC37" s="91">
        <v>2</v>
      </c>
      <c r="AD37" s="91">
        <v>10</v>
      </c>
      <c r="AE37" s="82">
        <f>AE39+AE40+AE41</f>
        <v>238</v>
      </c>
      <c r="AF37" s="65"/>
      <c r="AG37" s="65"/>
      <c r="AH37" s="65"/>
      <c r="AI37" s="65"/>
      <c r="AJ37" s="65"/>
      <c r="AK37" s="65"/>
      <c r="AL37" s="65"/>
    </row>
    <row r="38" spans="1:38" s="9" customFormat="1" ht="22.5" customHeight="1">
      <c r="A38" s="33" t="s">
        <v>83</v>
      </c>
      <c r="B38" s="83" t="s">
        <v>84</v>
      </c>
      <c r="C38" s="33"/>
      <c r="D38" s="33">
        <v>5</v>
      </c>
      <c r="E38" s="51">
        <v>78</v>
      </c>
      <c r="F38" s="56">
        <v>208</v>
      </c>
      <c r="G38" s="35"/>
      <c r="H38" s="60"/>
      <c r="I38" s="60"/>
      <c r="J38" s="60"/>
      <c r="K38" s="60"/>
      <c r="L38" s="60"/>
      <c r="M38" s="60"/>
      <c r="N38" s="92"/>
      <c r="O38" s="35"/>
      <c r="P38" s="39"/>
      <c r="Q38" s="39"/>
      <c r="R38" s="86"/>
      <c r="S38" s="39"/>
      <c r="T38" s="39"/>
      <c r="U38" s="39"/>
      <c r="V38" s="92"/>
      <c r="W38" s="93">
        <f>X38+Y38+Z38+AA38+AB38+AC38</f>
        <v>198</v>
      </c>
      <c r="X38" s="94">
        <v>92</v>
      </c>
      <c r="Y38" s="94">
        <v>2</v>
      </c>
      <c r="Z38" s="94">
        <v>2</v>
      </c>
      <c r="AA38" s="94">
        <v>100</v>
      </c>
      <c r="AB38" s="94"/>
      <c r="AC38" s="94">
        <v>2</v>
      </c>
      <c r="AD38" s="95">
        <v>10</v>
      </c>
      <c r="AE38" s="35"/>
      <c r="AF38" s="53"/>
      <c r="AG38" s="53"/>
      <c r="AH38" s="53"/>
      <c r="AI38" s="53"/>
      <c r="AJ38" s="53"/>
      <c r="AK38" s="53"/>
      <c r="AL38" s="92"/>
    </row>
    <row r="39" spans="1:38" s="2" customFormat="1" ht="20.25" customHeight="1">
      <c r="A39" s="31" t="s">
        <v>85</v>
      </c>
      <c r="B39" s="83" t="s">
        <v>86</v>
      </c>
      <c r="C39" s="33"/>
      <c r="D39" s="33">
        <v>6</v>
      </c>
      <c r="E39" s="51">
        <v>33</v>
      </c>
      <c r="F39" s="56">
        <v>104</v>
      </c>
      <c r="G39" s="35"/>
      <c r="H39" s="60"/>
      <c r="I39" s="60"/>
      <c r="J39" s="60"/>
      <c r="K39" s="60"/>
      <c r="L39" s="60"/>
      <c r="M39" s="60"/>
      <c r="N39" s="45"/>
      <c r="O39" s="35"/>
      <c r="P39" s="39"/>
      <c r="Q39" s="39"/>
      <c r="R39" s="86"/>
      <c r="S39" s="39"/>
      <c r="T39" s="39"/>
      <c r="U39" s="39"/>
      <c r="V39" s="45"/>
      <c r="W39" s="35"/>
      <c r="X39" s="57"/>
      <c r="Y39" s="57"/>
      <c r="Z39" s="57"/>
      <c r="AA39" s="57"/>
      <c r="AB39" s="57"/>
      <c r="AC39" s="57"/>
      <c r="AD39" s="46"/>
      <c r="AE39" s="96">
        <f>SUM(AF39:AK39)</f>
        <v>94</v>
      </c>
      <c r="AF39" s="97">
        <v>18</v>
      </c>
      <c r="AG39" s="97">
        <v>2</v>
      </c>
      <c r="AH39" s="97">
        <v>2</v>
      </c>
      <c r="AI39" s="97">
        <v>50</v>
      </c>
      <c r="AJ39" s="98">
        <v>20</v>
      </c>
      <c r="AK39" s="97">
        <v>2</v>
      </c>
      <c r="AL39" s="99">
        <v>10</v>
      </c>
    </row>
    <row r="40" spans="1:38" s="2" customFormat="1" ht="17.25" customHeight="1">
      <c r="A40" s="31" t="s">
        <v>87</v>
      </c>
      <c r="B40" s="32" t="s">
        <v>77</v>
      </c>
      <c r="C40" s="33">
        <v>6</v>
      </c>
      <c r="D40" s="33"/>
      <c r="E40" s="51">
        <v>36</v>
      </c>
      <c r="F40" s="34">
        <v>36</v>
      </c>
      <c r="G40" s="35"/>
      <c r="H40" s="85"/>
      <c r="I40" s="85"/>
      <c r="J40" s="85"/>
      <c r="K40" s="85"/>
      <c r="L40" s="85"/>
      <c r="M40" s="85"/>
      <c r="N40" s="65"/>
      <c r="O40" s="35"/>
      <c r="P40" s="86"/>
      <c r="Q40" s="86"/>
      <c r="R40" s="86"/>
      <c r="S40" s="86"/>
      <c r="T40" s="86"/>
      <c r="U40" s="86"/>
      <c r="V40" s="65"/>
      <c r="W40" s="35"/>
      <c r="X40" s="66"/>
      <c r="Y40" s="66"/>
      <c r="Z40" s="66"/>
      <c r="AA40" s="66"/>
      <c r="AB40" s="66"/>
      <c r="AC40" s="66"/>
      <c r="AD40" s="65"/>
      <c r="AE40" s="35">
        <v>36</v>
      </c>
      <c r="AF40" s="68"/>
      <c r="AG40" s="68"/>
      <c r="AH40" s="68"/>
      <c r="AI40" s="68">
        <v>36</v>
      </c>
      <c r="AJ40" s="68"/>
      <c r="AK40" s="68"/>
      <c r="AL40" s="65"/>
    </row>
    <row r="41" spans="1:38" s="2" customFormat="1" ht="18" customHeight="1">
      <c r="A41" s="31" t="s">
        <v>88</v>
      </c>
      <c r="B41" s="32" t="s">
        <v>79</v>
      </c>
      <c r="C41" s="33">
        <v>6</v>
      </c>
      <c r="D41" s="33"/>
      <c r="E41" s="51"/>
      <c r="F41" s="34">
        <v>108</v>
      </c>
      <c r="G41" s="35"/>
      <c r="H41" s="85"/>
      <c r="I41" s="85"/>
      <c r="J41" s="85"/>
      <c r="K41" s="85"/>
      <c r="L41" s="85"/>
      <c r="M41" s="85"/>
      <c r="N41" s="65"/>
      <c r="O41" s="35"/>
      <c r="P41" s="86"/>
      <c r="Q41" s="86"/>
      <c r="R41" s="86"/>
      <c r="S41" s="86"/>
      <c r="T41" s="86"/>
      <c r="U41" s="86"/>
      <c r="V41" s="65"/>
      <c r="W41" s="35"/>
      <c r="X41" s="52"/>
      <c r="Y41" s="52"/>
      <c r="Z41" s="52"/>
      <c r="AA41" s="52"/>
      <c r="AB41" s="52"/>
      <c r="AC41" s="66"/>
      <c r="AD41" s="65"/>
      <c r="AE41" s="35">
        <v>108</v>
      </c>
      <c r="AF41" s="53"/>
      <c r="AG41" s="53"/>
      <c r="AH41" s="53"/>
      <c r="AI41" s="53">
        <v>108</v>
      </c>
      <c r="AJ41" s="53"/>
      <c r="AK41" s="68"/>
      <c r="AL41" s="65"/>
    </row>
    <row r="42" spans="1:38" s="2" customFormat="1" ht="16.5" customHeight="1">
      <c r="A42" s="31"/>
      <c r="B42" s="32" t="s">
        <v>89</v>
      </c>
      <c r="C42" s="33"/>
      <c r="D42" s="33">
        <v>6</v>
      </c>
      <c r="E42" s="51"/>
      <c r="F42" s="34">
        <v>12</v>
      </c>
      <c r="G42" s="35"/>
      <c r="H42" s="85"/>
      <c r="I42" s="85"/>
      <c r="J42" s="85"/>
      <c r="K42" s="85"/>
      <c r="L42" s="85"/>
      <c r="M42" s="85"/>
      <c r="N42" s="65"/>
      <c r="O42" s="35"/>
      <c r="P42" s="86"/>
      <c r="Q42" s="86"/>
      <c r="R42" s="86"/>
      <c r="S42" s="86"/>
      <c r="T42" s="86"/>
      <c r="U42" s="86"/>
      <c r="V42" s="65"/>
      <c r="W42" s="35"/>
      <c r="X42" s="52"/>
      <c r="Y42" s="52"/>
      <c r="Z42" s="52"/>
      <c r="AA42" s="52"/>
      <c r="AB42" s="52"/>
      <c r="AC42" s="66"/>
      <c r="AD42" s="65"/>
      <c r="AE42" s="35"/>
      <c r="AF42" s="53"/>
      <c r="AG42" s="53"/>
      <c r="AH42" s="53"/>
      <c r="AI42" s="53"/>
      <c r="AJ42" s="53"/>
      <c r="AK42" s="68"/>
      <c r="AL42" s="65"/>
    </row>
    <row r="43" spans="1:41" s="7" customFormat="1" ht="28.5" customHeight="1">
      <c r="A43" s="77" t="s">
        <v>90</v>
      </c>
      <c r="B43" s="100" t="s">
        <v>91</v>
      </c>
      <c r="C43" s="79"/>
      <c r="D43" s="79"/>
      <c r="E43" s="101">
        <f>E44+E45</f>
        <v>60</v>
      </c>
      <c r="F43" s="90">
        <f>F44+F45+F46+F47</f>
        <v>273</v>
      </c>
      <c r="G43" s="82"/>
      <c r="H43" s="65"/>
      <c r="I43" s="65"/>
      <c r="J43" s="65"/>
      <c r="K43" s="65"/>
      <c r="L43" s="65"/>
      <c r="M43" s="65"/>
      <c r="N43" s="65"/>
      <c r="O43" s="82">
        <f>O44+O45+O46</f>
        <v>252</v>
      </c>
      <c r="P43" s="65">
        <v>36</v>
      </c>
      <c r="Q43" s="65">
        <v>2</v>
      </c>
      <c r="R43" s="65">
        <v>2</v>
      </c>
      <c r="S43" s="65">
        <v>196</v>
      </c>
      <c r="T43" s="65"/>
      <c r="U43" s="65">
        <v>2</v>
      </c>
      <c r="V43" s="65">
        <v>9</v>
      </c>
      <c r="W43" s="82"/>
      <c r="X43" s="65"/>
      <c r="Y43" s="65"/>
      <c r="Z43" s="65"/>
      <c r="AA43" s="65"/>
      <c r="AB43" s="65"/>
      <c r="AC43" s="65"/>
      <c r="AD43" s="65"/>
      <c r="AE43" s="35"/>
      <c r="AF43" s="65"/>
      <c r="AG43" s="65"/>
      <c r="AH43" s="65"/>
      <c r="AI43" s="65"/>
      <c r="AJ43" s="65"/>
      <c r="AK43" s="65"/>
      <c r="AL43" s="65"/>
      <c r="AN43" s="6"/>
      <c r="AO43" s="6"/>
    </row>
    <row r="44" spans="1:38" s="2" customFormat="1" ht="29.25" customHeight="1">
      <c r="A44" s="31" t="s">
        <v>92</v>
      </c>
      <c r="B44" s="83" t="s">
        <v>91</v>
      </c>
      <c r="C44" s="33">
        <v>4</v>
      </c>
      <c r="D44" s="33"/>
      <c r="E44" s="51">
        <v>60</v>
      </c>
      <c r="F44" s="34">
        <v>117</v>
      </c>
      <c r="G44" s="35"/>
      <c r="H44" s="102"/>
      <c r="I44" s="102"/>
      <c r="J44" s="102"/>
      <c r="K44" s="102"/>
      <c r="L44" s="102"/>
      <c r="M44" s="102"/>
      <c r="N44" s="103"/>
      <c r="O44" s="35">
        <f>SUM(P44:U44)</f>
        <v>108</v>
      </c>
      <c r="P44" s="39">
        <v>50</v>
      </c>
      <c r="Q44" s="39">
        <v>2</v>
      </c>
      <c r="R44" s="39">
        <v>2</v>
      </c>
      <c r="S44" s="39">
        <v>52</v>
      </c>
      <c r="T44" s="104"/>
      <c r="U44" s="39">
        <v>2</v>
      </c>
      <c r="V44" s="45">
        <v>9</v>
      </c>
      <c r="W44" s="35"/>
      <c r="X44" s="52"/>
      <c r="Y44" s="52"/>
      <c r="Z44" s="52"/>
      <c r="AA44" s="52"/>
      <c r="AB44" s="52"/>
      <c r="AC44" s="52"/>
      <c r="AD44" s="45"/>
      <c r="AE44" s="35"/>
      <c r="AF44" s="53"/>
      <c r="AG44" s="53"/>
      <c r="AH44" s="53"/>
      <c r="AI44" s="53"/>
      <c r="AJ44" s="53"/>
      <c r="AK44" s="53"/>
      <c r="AL44" s="45"/>
    </row>
    <row r="45" spans="1:38" s="2" customFormat="1" ht="18.75" customHeight="1">
      <c r="A45" s="31" t="s">
        <v>93</v>
      </c>
      <c r="B45" s="83" t="s">
        <v>77</v>
      </c>
      <c r="C45" s="33">
        <v>4</v>
      </c>
      <c r="D45" s="33"/>
      <c r="E45" s="51"/>
      <c r="F45" s="34">
        <v>72</v>
      </c>
      <c r="G45" s="35"/>
      <c r="H45" s="102"/>
      <c r="I45" s="102"/>
      <c r="J45" s="102"/>
      <c r="K45" s="102"/>
      <c r="L45" s="102"/>
      <c r="M45" s="102"/>
      <c r="N45" s="103"/>
      <c r="O45" s="35">
        <v>72</v>
      </c>
      <c r="P45" s="105"/>
      <c r="Q45" s="105"/>
      <c r="R45" s="39"/>
      <c r="S45" s="39">
        <v>72</v>
      </c>
      <c r="T45" s="39"/>
      <c r="U45" s="39"/>
      <c r="V45" s="45"/>
      <c r="W45" s="35"/>
      <c r="X45" s="52"/>
      <c r="Y45" s="52"/>
      <c r="Z45" s="52"/>
      <c r="AA45" s="52"/>
      <c r="AB45" s="52"/>
      <c r="AC45" s="52"/>
      <c r="AD45" s="45"/>
      <c r="AE45" s="35"/>
      <c r="AF45" s="53"/>
      <c r="AG45" s="53"/>
      <c r="AH45" s="53"/>
      <c r="AI45" s="53"/>
      <c r="AJ45" s="53"/>
      <c r="AK45" s="53"/>
      <c r="AL45" s="45"/>
    </row>
    <row r="46" spans="1:38" s="2" customFormat="1" ht="15.75" customHeight="1">
      <c r="A46" s="31" t="s">
        <v>94</v>
      </c>
      <c r="B46" s="32" t="s">
        <v>79</v>
      </c>
      <c r="C46" s="33">
        <v>4</v>
      </c>
      <c r="D46" s="33"/>
      <c r="E46" s="51"/>
      <c r="F46" s="34">
        <v>72</v>
      </c>
      <c r="G46" s="35"/>
      <c r="H46" s="102"/>
      <c r="I46" s="102"/>
      <c r="J46" s="102"/>
      <c r="K46" s="102"/>
      <c r="L46" s="102"/>
      <c r="M46" s="102"/>
      <c r="N46" s="103"/>
      <c r="O46" s="35">
        <v>72</v>
      </c>
      <c r="P46" s="105"/>
      <c r="Q46" s="105"/>
      <c r="R46" s="39"/>
      <c r="S46" s="39">
        <v>72</v>
      </c>
      <c r="T46" s="39"/>
      <c r="U46" s="39"/>
      <c r="V46" s="45"/>
      <c r="W46" s="35"/>
      <c r="X46" s="52"/>
      <c r="Y46" s="52"/>
      <c r="Z46" s="52"/>
      <c r="AA46" s="52"/>
      <c r="AB46" s="52"/>
      <c r="AC46" s="52"/>
      <c r="AD46" s="45"/>
      <c r="AE46" s="35"/>
      <c r="AF46" s="53"/>
      <c r="AG46" s="53"/>
      <c r="AH46" s="53"/>
      <c r="AI46" s="53"/>
      <c r="AJ46" s="53"/>
      <c r="AK46" s="53"/>
      <c r="AL46" s="45"/>
    </row>
    <row r="47" spans="1:38" s="2" customFormat="1" ht="15.75" customHeight="1">
      <c r="A47" s="31"/>
      <c r="B47" s="32" t="s">
        <v>95</v>
      </c>
      <c r="C47" s="33"/>
      <c r="D47" s="33">
        <v>4</v>
      </c>
      <c r="E47" s="51"/>
      <c r="F47" s="34">
        <v>12</v>
      </c>
      <c r="G47" s="35"/>
      <c r="H47" s="102"/>
      <c r="I47" s="102"/>
      <c r="J47" s="102"/>
      <c r="K47" s="102"/>
      <c r="L47" s="102"/>
      <c r="M47" s="102"/>
      <c r="N47" s="103"/>
      <c r="O47" s="35"/>
      <c r="P47" s="105"/>
      <c r="Q47" s="105"/>
      <c r="R47" s="39"/>
      <c r="S47" s="39"/>
      <c r="T47" s="39"/>
      <c r="U47" s="39"/>
      <c r="V47" s="45"/>
      <c r="W47" s="35"/>
      <c r="X47" s="52"/>
      <c r="Y47" s="52"/>
      <c r="Z47" s="52"/>
      <c r="AA47" s="52"/>
      <c r="AB47" s="52"/>
      <c r="AC47" s="52"/>
      <c r="AD47" s="45"/>
      <c r="AE47" s="35"/>
      <c r="AF47" s="53"/>
      <c r="AG47" s="53"/>
      <c r="AH47" s="53"/>
      <c r="AI47" s="53"/>
      <c r="AJ47" s="53"/>
      <c r="AK47" s="53"/>
      <c r="AL47" s="45"/>
    </row>
    <row r="48" spans="1:38" s="2" customFormat="1" ht="15.75" customHeight="1">
      <c r="A48" s="106" t="s">
        <v>96</v>
      </c>
      <c r="B48" s="106" t="s">
        <v>97</v>
      </c>
      <c r="C48" s="106">
        <v>6</v>
      </c>
      <c r="D48" s="106"/>
      <c r="E48" s="107"/>
      <c r="F48" s="30">
        <v>144</v>
      </c>
      <c r="G48" s="55"/>
      <c r="H48" s="108"/>
      <c r="I48" s="108"/>
      <c r="J48" s="108"/>
      <c r="K48" s="108"/>
      <c r="L48" s="108"/>
      <c r="M48" s="108"/>
      <c r="N48" s="108"/>
      <c r="O48" s="55"/>
      <c r="P48" s="108"/>
      <c r="Q48" s="108"/>
      <c r="R48" s="109"/>
      <c r="S48" s="109"/>
      <c r="T48" s="109"/>
      <c r="U48" s="109"/>
      <c r="V48" s="109"/>
      <c r="W48" s="55"/>
      <c r="X48" s="109"/>
      <c r="Y48" s="109"/>
      <c r="Z48" s="109"/>
      <c r="AA48" s="109"/>
      <c r="AB48" s="109"/>
      <c r="AC48" s="109"/>
      <c r="AD48" s="109"/>
      <c r="AE48" s="55">
        <v>144</v>
      </c>
      <c r="AF48" s="109"/>
      <c r="AG48" s="109"/>
      <c r="AH48" s="109"/>
      <c r="AI48" s="109"/>
      <c r="AJ48" s="109"/>
      <c r="AK48" s="109"/>
      <c r="AL48" s="109"/>
    </row>
    <row r="49" spans="1:38" s="2" customFormat="1" ht="15.75" customHeight="1">
      <c r="A49" s="31"/>
      <c r="B49" s="32" t="s">
        <v>98</v>
      </c>
      <c r="C49" s="33"/>
      <c r="D49" s="33">
        <v>108</v>
      </c>
      <c r="E49" s="51"/>
      <c r="F49" s="34">
        <v>108</v>
      </c>
      <c r="G49" s="35"/>
      <c r="H49" s="102"/>
      <c r="I49" s="102"/>
      <c r="J49" s="102"/>
      <c r="K49" s="102"/>
      <c r="L49" s="102"/>
      <c r="M49" s="102"/>
      <c r="N49" s="103"/>
      <c r="O49" s="35"/>
      <c r="P49" s="105"/>
      <c r="Q49" s="105"/>
      <c r="R49" s="39"/>
      <c r="S49" s="39"/>
      <c r="T49" s="39"/>
      <c r="U49" s="39"/>
      <c r="V49" s="45"/>
      <c r="W49" s="35"/>
      <c r="X49" s="52"/>
      <c r="Y49" s="52"/>
      <c r="Z49" s="52"/>
      <c r="AA49" s="52"/>
      <c r="AB49" s="52"/>
      <c r="AC49" s="52"/>
      <c r="AD49" s="45"/>
      <c r="AE49" s="35"/>
      <c r="AF49" s="53"/>
      <c r="AG49" s="53"/>
      <c r="AH49" s="53"/>
      <c r="AI49" s="110"/>
      <c r="AJ49" s="110"/>
      <c r="AK49" s="110"/>
      <c r="AL49" s="45"/>
    </row>
    <row r="50" spans="1:38" s="2" customFormat="1" ht="66.75" customHeight="1">
      <c r="A50" s="31"/>
      <c r="B50" s="32" t="s">
        <v>99</v>
      </c>
      <c r="C50" s="33"/>
      <c r="D50" s="33"/>
      <c r="E50" s="111">
        <f>E9+E15+E18+E29+E51</f>
        <v>828</v>
      </c>
      <c r="F50" s="34"/>
      <c r="G50" s="35"/>
      <c r="H50" s="102"/>
      <c r="I50" s="102"/>
      <c r="J50" s="102"/>
      <c r="K50" s="102"/>
      <c r="L50" s="102"/>
      <c r="M50" s="102"/>
      <c r="N50" s="103"/>
      <c r="O50" s="35"/>
      <c r="P50" s="105"/>
      <c r="Q50" s="105"/>
      <c r="R50" s="39"/>
      <c r="S50" s="39"/>
      <c r="T50" s="39"/>
      <c r="U50" s="39"/>
      <c r="V50" s="45"/>
      <c r="W50" s="35"/>
      <c r="X50" s="52"/>
      <c r="Y50" s="52"/>
      <c r="Z50" s="52"/>
      <c r="AA50" s="52"/>
      <c r="AB50" s="52"/>
      <c r="AC50" s="52"/>
      <c r="AD50" s="45"/>
      <c r="AE50" s="35"/>
      <c r="AF50" s="53"/>
      <c r="AG50" s="53"/>
      <c r="AH50" s="53"/>
      <c r="AI50" s="110"/>
      <c r="AJ50" s="110"/>
      <c r="AK50" s="110"/>
      <c r="AL50" s="45"/>
    </row>
    <row r="51" spans="1:38" s="2" customFormat="1" ht="18.75" customHeight="1">
      <c r="A51" s="31"/>
      <c r="B51" s="32" t="s">
        <v>100</v>
      </c>
      <c r="C51" s="33"/>
      <c r="D51" s="33"/>
      <c r="E51" s="51">
        <v>36</v>
      </c>
      <c r="F51" s="34"/>
      <c r="G51" s="35"/>
      <c r="H51" s="102"/>
      <c r="I51" s="102"/>
      <c r="J51" s="102"/>
      <c r="K51" s="102"/>
      <c r="L51" s="102"/>
      <c r="M51" s="102"/>
      <c r="N51" s="103"/>
      <c r="O51" s="35"/>
      <c r="P51" s="105"/>
      <c r="Q51" s="105"/>
      <c r="R51" s="39"/>
      <c r="S51" s="39"/>
      <c r="T51" s="39"/>
      <c r="U51" s="39"/>
      <c r="V51" s="45"/>
      <c r="W51" s="35"/>
      <c r="X51" s="52"/>
      <c r="Y51" s="52"/>
      <c r="Z51" s="52"/>
      <c r="AA51" s="52"/>
      <c r="AB51" s="52"/>
      <c r="AC51" s="52"/>
      <c r="AD51" s="45"/>
      <c r="AE51" s="35"/>
      <c r="AF51" s="53"/>
      <c r="AG51" s="53"/>
      <c r="AH51" s="53"/>
      <c r="AI51" s="110"/>
      <c r="AJ51" s="110"/>
      <c r="AK51" s="110"/>
      <c r="AL51" s="45"/>
    </row>
    <row r="52" spans="1:38" s="6" customFormat="1" ht="30" customHeight="1">
      <c r="A52" s="106" t="s">
        <v>101</v>
      </c>
      <c r="B52" s="106" t="s">
        <v>102</v>
      </c>
      <c r="C52" s="106"/>
      <c r="D52" s="106"/>
      <c r="E52" s="106"/>
      <c r="F52" s="30">
        <v>216</v>
      </c>
      <c r="G52" s="112"/>
      <c r="H52" s="108"/>
      <c r="I52" s="108"/>
      <c r="J52" s="108"/>
      <c r="K52" s="108"/>
      <c r="L52" s="108"/>
      <c r="M52" s="108"/>
      <c r="N52" s="108"/>
      <c r="O52" s="112"/>
      <c r="P52" s="108"/>
      <c r="Q52" s="108"/>
      <c r="R52" s="109"/>
      <c r="S52" s="109"/>
      <c r="T52" s="109"/>
      <c r="U52" s="109"/>
      <c r="V52" s="109"/>
      <c r="W52" s="113"/>
      <c r="X52" s="109"/>
      <c r="Y52" s="109"/>
      <c r="Z52" s="109"/>
      <c r="AA52" s="109"/>
      <c r="AB52" s="109"/>
      <c r="AC52" s="109"/>
      <c r="AD52" s="109"/>
      <c r="AE52" s="55">
        <v>216</v>
      </c>
      <c r="AF52" s="109"/>
      <c r="AG52" s="109"/>
      <c r="AH52" s="109"/>
      <c r="AI52" s="114"/>
      <c r="AJ52" s="114"/>
      <c r="AK52" s="114"/>
      <c r="AL52" s="109"/>
    </row>
    <row r="53" spans="1:38" s="6" customFormat="1" ht="13.5" customHeight="1">
      <c r="A53" s="115"/>
      <c r="B53" s="116" t="s">
        <v>103</v>
      </c>
      <c r="C53" s="117"/>
      <c r="D53" s="117"/>
      <c r="E53" s="116"/>
      <c r="F53" s="118">
        <f>F52+F49+F48+F29+F18+F15+F9</f>
        <v>2952</v>
      </c>
      <c r="G53" s="119">
        <f>G9+G15+G18+G28+G29</f>
        <v>520</v>
      </c>
      <c r="H53" s="64"/>
      <c r="I53" s="64"/>
      <c r="J53" s="64"/>
      <c r="K53" s="64"/>
      <c r="L53" s="64"/>
      <c r="M53" s="64"/>
      <c r="N53" s="65">
        <f>N29+N18+N15+N9</f>
        <v>56</v>
      </c>
      <c r="O53" s="119">
        <f>O9+O15+O18+O29</f>
        <v>781</v>
      </c>
      <c r="P53" s="69"/>
      <c r="Q53" s="69"/>
      <c r="R53" s="69"/>
      <c r="S53" s="69"/>
      <c r="T53" s="69"/>
      <c r="U53" s="69"/>
      <c r="V53" s="48">
        <f>V9+V15+V18+V29</f>
        <v>47</v>
      </c>
      <c r="W53" s="119">
        <f>W29+W18+W15+W9</f>
        <v>554</v>
      </c>
      <c r="X53" s="47"/>
      <c r="Y53" s="47"/>
      <c r="Z53" s="47"/>
      <c r="AA53" s="47"/>
      <c r="AB53" s="47"/>
      <c r="AC53" s="47"/>
      <c r="AD53" s="48">
        <f>AD9+AD15+AD18+AD29+AD50</f>
        <v>22</v>
      </c>
      <c r="AE53" s="119">
        <f>AE52+AE51+AE29+AE18+AE9+AE48</f>
        <v>802</v>
      </c>
      <c r="AF53" s="49"/>
      <c r="AG53" s="49"/>
      <c r="AH53" s="49"/>
      <c r="AI53" s="49"/>
      <c r="AJ53" s="49"/>
      <c r="AK53" s="49"/>
      <c r="AL53" s="48">
        <f>AL9+AL15+AL18+AL29</f>
        <v>26</v>
      </c>
    </row>
    <row r="54" spans="1:38" ht="11.25" customHeight="1">
      <c r="A54" s="557"/>
      <c r="B54" s="557"/>
      <c r="C54" s="557"/>
      <c r="D54" s="557"/>
      <c r="E54" s="557"/>
      <c r="F54" s="120"/>
      <c r="G54" s="119"/>
      <c r="H54" s="64"/>
      <c r="I54" s="64"/>
      <c r="J54" s="64"/>
      <c r="K54" s="64"/>
      <c r="L54" s="64"/>
      <c r="M54" s="64"/>
      <c r="N54" s="65"/>
      <c r="O54" s="119"/>
      <c r="P54" s="69"/>
      <c r="Q54" s="69"/>
      <c r="R54" s="69"/>
      <c r="S54" s="69"/>
      <c r="T54" s="69"/>
      <c r="U54" s="69"/>
      <c r="V54" s="48"/>
      <c r="W54" s="119"/>
      <c r="X54" s="47"/>
      <c r="Y54" s="47"/>
      <c r="Z54" s="47"/>
      <c r="AA54" s="47"/>
      <c r="AB54" s="47"/>
      <c r="AC54" s="47"/>
      <c r="AD54" s="48"/>
      <c r="AE54" s="119"/>
      <c r="AF54" s="49"/>
      <c r="AG54" s="49"/>
      <c r="AH54" s="49"/>
      <c r="AI54" s="49"/>
      <c r="AJ54" s="49"/>
      <c r="AK54" s="49"/>
      <c r="AL54" s="48"/>
    </row>
    <row r="55" spans="1:38" ht="18" customHeight="1" hidden="1">
      <c r="A55" s="557" t="s">
        <v>104</v>
      </c>
      <c r="B55" s="557"/>
      <c r="C55" s="557"/>
      <c r="D55" s="557"/>
      <c r="E55" s="557"/>
      <c r="F55" s="121"/>
      <c r="G55" s="122"/>
      <c r="H55" s="123"/>
      <c r="I55" s="123"/>
      <c r="J55" s="123"/>
      <c r="K55" s="123"/>
      <c r="L55" s="123"/>
      <c r="M55" s="123"/>
      <c r="N55" s="124"/>
      <c r="O55" s="122"/>
      <c r="P55" s="125"/>
      <c r="Q55" s="125"/>
      <c r="R55" s="125"/>
      <c r="S55" s="125"/>
      <c r="T55" s="125"/>
      <c r="U55" s="125"/>
      <c r="V55" s="126"/>
      <c r="W55" s="122"/>
      <c r="X55" s="127"/>
      <c r="Y55" s="127"/>
      <c r="Z55" s="127"/>
      <c r="AA55" s="127"/>
      <c r="AB55" s="127"/>
      <c r="AC55" s="127"/>
      <c r="AD55" s="126"/>
      <c r="AE55" s="122"/>
      <c r="AF55" s="128"/>
      <c r="AG55" s="128"/>
      <c r="AH55" s="128"/>
      <c r="AI55" s="128"/>
      <c r="AJ55" s="128"/>
      <c r="AK55" s="128"/>
      <c r="AL55" s="115"/>
    </row>
    <row r="56" spans="1:38" ht="16.5" customHeight="1">
      <c r="A56" s="587" t="s">
        <v>105</v>
      </c>
      <c r="B56" s="587"/>
      <c r="C56" s="588" t="s">
        <v>106</v>
      </c>
      <c r="D56" s="589"/>
      <c r="E56" s="590"/>
      <c r="F56" s="130">
        <v>23</v>
      </c>
      <c r="G56" s="119">
        <v>9</v>
      </c>
      <c r="H56" s="64"/>
      <c r="I56" s="64"/>
      <c r="J56" s="64"/>
      <c r="K56" s="64"/>
      <c r="L56" s="64"/>
      <c r="M56" s="64"/>
      <c r="N56" s="65"/>
      <c r="O56" s="119">
        <v>9</v>
      </c>
      <c r="P56" s="38"/>
      <c r="Q56" s="39"/>
      <c r="R56" s="39"/>
      <c r="S56" s="39"/>
      <c r="T56" s="39"/>
      <c r="U56" s="39"/>
      <c r="V56" s="92"/>
      <c r="W56" s="119">
        <v>7</v>
      </c>
      <c r="X56" s="66"/>
      <c r="Y56" s="66"/>
      <c r="Z56" s="66"/>
      <c r="AA56" s="66"/>
      <c r="AB56" s="66"/>
      <c r="AC56" s="66"/>
      <c r="AD56" s="131"/>
      <c r="AE56" s="119">
        <v>6</v>
      </c>
      <c r="AF56" s="68"/>
      <c r="AG56" s="68"/>
      <c r="AH56" s="68"/>
      <c r="AI56" s="68"/>
      <c r="AJ56" s="68"/>
      <c r="AK56" s="68"/>
      <c r="AL56" s="67"/>
    </row>
    <row r="57" spans="1:38" ht="25.5" customHeight="1">
      <c r="A57" s="567" t="s">
        <v>107</v>
      </c>
      <c r="B57" s="567"/>
      <c r="C57" s="577" t="s">
        <v>108</v>
      </c>
      <c r="D57" s="578"/>
      <c r="E57" s="579"/>
      <c r="F57" s="18">
        <v>3</v>
      </c>
      <c r="G57" s="132"/>
      <c r="H57" s="133"/>
      <c r="I57" s="133"/>
      <c r="J57" s="133"/>
      <c r="K57" s="133"/>
      <c r="L57" s="133"/>
      <c r="M57" s="133"/>
      <c r="N57" s="134"/>
      <c r="O57" s="132">
        <v>1</v>
      </c>
      <c r="P57" s="125"/>
      <c r="Q57" s="135"/>
      <c r="R57" s="135"/>
      <c r="S57" s="39"/>
      <c r="T57" s="39"/>
      <c r="U57" s="39"/>
      <c r="V57" s="40"/>
      <c r="W57" s="136">
        <v>1</v>
      </c>
      <c r="X57" s="66"/>
      <c r="Y57" s="66"/>
      <c r="Z57" s="66"/>
      <c r="AA57" s="66"/>
      <c r="AB57" s="66"/>
      <c r="AC57" s="66"/>
      <c r="AD57" s="67"/>
      <c r="AE57" s="136">
        <v>1</v>
      </c>
      <c r="AF57" s="68"/>
      <c r="AG57" s="68"/>
      <c r="AH57" s="68"/>
      <c r="AI57" s="68"/>
      <c r="AJ57" s="68"/>
      <c r="AK57" s="68"/>
      <c r="AL57" s="67"/>
    </row>
    <row r="58" spans="1:38" ht="31.5" customHeight="1">
      <c r="A58" s="558" t="s">
        <v>109</v>
      </c>
      <c r="B58" s="558"/>
      <c r="C58" s="557" t="s">
        <v>110</v>
      </c>
      <c r="D58" s="583"/>
      <c r="E58" s="565"/>
      <c r="F58" s="18">
        <v>3</v>
      </c>
      <c r="G58" s="132"/>
      <c r="H58" s="133"/>
      <c r="I58" s="133"/>
      <c r="J58" s="133"/>
      <c r="K58" s="133"/>
      <c r="L58" s="133"/>
      <c r="M58" s="133"/>
      <c r="N58" s="134"/>
      <c r="O58" s="132">
        <v>1</v>
      </c>
      <c r="P58" s="125"/>
      <c r="Q58" s="135"/>
      <c r="R58" s="135"/>
      <c r="S58" s="137"/>
      <c r="T58" s="137"/>
      <c r="U58" s="137"/>
      <c r="V58" s="130"/>
      <c r="W58" s="138">
        <v>1</v>
      </c>
      <c r="X58" s="139"/>
      <c r="Y58" s="139"/>
      <c r="Z58" s="139"/>
      <c r="AA58" s="139"/>
      <c r="AB58" s="139"/>
      <c r="AC58" s="140"/>
      <c r="AD58" s="141"/>
      <c r="AE58" s="138">
        <v>1</v>
      </c>
      <c r="AF58" s="142"/>
      <c r="AG58" s="142"/>
      <c r="AH58" s="142"/>
      <c r="AI58" s="142"/>
      <c r="AJ58" s="142"/>
      <c r="AK58" s="142"/>
      <c r="AL58" s="17"/>
    </row>
    <row r="59" spans="1:38" ht="27" customHeight="1">
      <c r="A59" s="558"/>
      <c r="B59" s="558"/>
      <c r="C59" s="584" t="s">
        <v>111</v>
      </c>
      <c r="D59" s="585"/>
      <c r="E59" s="586"/>
      <c r="F59" s="143">
        <v>20</v>
      </c>
      <c r="G59" s="144">
        <v>3</v>
      </c>
      <c r="H59" s="145"/>
      <c r="I59" s="145"/>
      <c r="J59" s="145"/>
      <c r="K59" s="145"/>
      <c r="L59" s="146"/>
      <c r="M59" s="147"/>
      <c r="N59" s="148"/>
      <c r="O59" s="149">
        <v>6</v>
      </c>
      <c r="P59" s="150"/>
      <c r="Q59" s="150"/>
      <c r="R59" s="150"/>
      <c r="S59" s="150"/>
      <c r="T59" s="151"/>
      <c r="U59" s="152"/>
      <c r="V59" s="153"/>
      <c r="W59" s="214">
        <v>6</v>
      </c>
      <c r="X59" s="154"/>
      <c r="Y59" s="154"/>
      <c r="Z59" s="154"/>
      <c r="AA59" s="154"/>
      <c r="AB59" s="155"/>
      <c r="AC59" s="156"/>
      <c r="AD59" s="157"/>
      <c r="AE59" s="158">
        <v>5</v>
      </c>
      <c r="AF59" s="159"/>
      <c r="AG59" s="159"/>
      <c r="AH59" s="159"/>
      <c r="AI59" s="159"/>
      <c r="AJ59" s="159"/>
      <c r="AK59" s="159"/>
      <c r="AL59" s="67"/>
    </row>
    <row r="60" spans="1:38" ht="15">
      <c r="A60" s="558"/>
      <c r="B60" s="558"/>
      <c r="C60" s="557" t="s">
        <v>112</v>
      </c>
      <c r="D60" s="583"/>
      <c r="E60" s="565"/>
      <c r="F60" s="129">
        <v>14</v>
      </c>
      <c r="G60" s="119">
        <v>4</v>
      </c>
      <c r="H60" s="133"/>
      <c r="I60" s="133"/>
      <c r="J60" s="133"/>
      <c r="K60" s="133"/>
      <c r="L60" s="133"/>
      <c r="M60" s="133"/>
      <c r="N60" s="134"/>
      <c r="O60" s="119">
        <v>3</v>
      </c>
      <c r="P60" s="125"/>
      <c r="Q60" s="135"/>
      <c r="R60" s="135"/>
      <c r="S60" s="105"/>
      <c r="T60" s="105"/>
      <c r="U60" s="105"/>
      <c r="V60" s="129"/>
      <c r="W60" s="160">
        <v>2</v>
      </c>
      <c r="X60" s="161"/>
      <c r="Y60" s="161"/>
      <c r="Z60" s="161"/>
      <c r="AA60" s="161"/>
      <c r="AB60" s="161"/>
      <c r="AC60" s="162"/>
      <c r="AD60" s="163"/>
      <c r="AE60" s="160">
        <v>4</v>
      </c>
      <c r="AF60" s="164"/>
      <c r="AG60" s="164"/>
      <c r="AH60" s="164"/>
      <c r="AI60" s="164"/>
      <c r="AJ60" s="164"/>
      <c r="AK60" s="164"/>
      <c r="AL60" s="10"/>
    </row>
    <row r="61" spans="1:38" ht="26.25" customHeight="1">
      <c r="A61" s="558"/>
      <c r="B61" s="558"/>
      <c r="C61" s="557" t="s">
        <v>113</v>
      </c>
      <c r="D61" s="583"/>
      <c r="E61" s="565"/>
      <c r="F61" s="129">
        <v>1</v>
      </c>
      <c r="G61" s="119"/>
      <c r="H61" s="133"/>
      <c r="I61" s="133"/>
      <c r="J61" s="133"/>
      <c r="K61" s="133"/>
      <c r="L61" s="133"/>
      <c r="M61" s="133"/>
      <c r="N61" s="134"/>
      <c r="O61" s="119">
        <v>1</v>
      </c>
      <c r="P61" s="125"/>
      <c r="Q61" s="135"/>
      <c r="R61" s="135"/>
      <c r="S61" s="105"/>
      <c r="T61" s="105"/>
      <c r="U61" s="105"/>
      <c r="V61" s="129"/>
      <c r="W61" s="160">
        <v>1</v>
      </c>
      <c r="X61" s="161"/>
      <c r="Y61" s="161"/>
      <c r="Z61" s="161"/>
      <c r="AA61" s="161"/>
      <c r="AB61" s="161"/>
      <c r="AC61" s="161"/>
      <c r="AD61" s="10"/>
      <c r="AE61" s="160">
        <v>1</v>
      </c>
      <c r="AF61" s="164"/>
      <c r="AG61" s="164"/>
      <c r="AH61" s="164"/>
      <c r="AI61" s="164"/>
      <c r="AJ61" s="164"/>
      <c r="AK61" s="164"/>
      <c r="AL61" s="10"/>
    </row>
  </sheetData>
  <sheetProtection/>
  <mergeCells count="40">
    <mergeCell ref="A1:AL1"/>
    <mergeCell ref="A58:B61"/>
    <mergeCell ref="C58:E58"/>
    <mergeCell ref="C59:E59"/>
    <mergeCell ref="C60:E60"/>
    <mergeCell ref="C61:E61"/>
    <mergeCell ref="A54:E54"/>
    <mergeCell ref="A55:E55"/>
    <mergeCell ref="A56:B56"/>
    <mergeCell ref="C56:E56"/>
    <mergeCell ref="A57:B57"/>
    <mergeCell ref="C57:E57"/>
    <mergeCell ref="AD6:AD8"/>
    <mergeCell ref="AE6:AE8"/>
    <mergeCell ref="AF6:AK6"/>
    <mergeCell ref="AL6:AL8"/>
    <mergeCell ref="H7:M7"/>
    <mergeCell ref="P7:U7"/>
    <mergeCell ref="X7:AC7"/>
    <mergeCell ref="AF7:AK7"/>
    <mergeCell ref="W4:AD4"/>
    <mergeCell ref="AE4:AL4"/>
    <mergeCell ref="G6:G8"/>
    <mergeCell ref="H6:M6"/>
    <mergeCell ref="N6:N8"/>
    <mergeCell ref="O6:O8"/>
    <mergeCell ref="P6:U6"/>
    <mergeCell ref="V6:V8"/>
    <mergeCell ref="W6:W8"/>
    <mergeCell ref="X6:AC6"/>
    <mergeCell ref="A2:A8"/>
    <mergeCell ref="B2:B8"/>
    <mergeCell ref="C2:D7"/>
    <mergeCell ref="E2:E8"/>
    <mergeCell ref="F2:F8"/>
    <mergeCell ref="G2:AL2"/>
    <mergeCell ref="G3:V3"/>
    <mergeCell ref="W3:AL3"/>
    <mergeCell ref="G4:N4"/>
    <mergeCell ref="O4:V4"/>
  </mergeCells>
  <printOptions/>
  <pageMargins left="0.5118110236220472" right="0.11811023622047245" top="0.7480314960629921" bottom="0.1968503937007874" header="0.31496062992125984" footer="0.31496062992125984"/>
  <pageSetup fitToHeight="0"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5"/>
  <sheetViews>
    <sheetView zoomScalePageLayoutView="0" workbookViewId="0" topLeftCell="D1">
      <selection activeCell="BG7" sqref="BG7"/>
    </sheetView>
  </sheetViews>
  <sheetFormatPr defaultColWidth="9.140625" defaultRowHeight="15"/>
  <cols>
    <col min="1" max="1" width="12.140625" style="0" customWidth="1"/>
    <col min="2" max="2" width="23.28125" style="0" customWidth="1"/>
    <col min="3" max="3" width="11.140625" style="0" customWidth="1"/>
    <col min="4" max="4" width="4.140625" style="0" customWidth="1"/>
    <col min="5" max="5" width="3.8515625" style="0" customWidth="1"/>
    <col min="6" max="6" width="3.7109375" style="0" customWidth="1"/>
    <col min="7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3" width="3.57421875" style="0" customWidth="1"/>
    <col min="14" max="14" width="3.7109375" style="0" customWidth="1"/>
    <col min="15" max="15" width="4.00390625" style="0" customWidth="1"/>
    <col min="16" max="16" width="3.57421875" style="0" customWidth="1"/>
    <col min="17" max="17" width="4.00390625" style="0" customWidth="1"/>
    <col min="18" max="18" width="3.8515625" style="0" customWidth="1"/>
    <col min="19" max="19" width="4.00390625" style="0" customWidth="1"/>
    <col min="20" max="20" width="3.8515625" style="0" customWidth="1"/>
    <col min="21" max="21" width="4.7109375" style="0" customWidth="1"/>
    <col min="22" max="22" width="3.421875" style="0" customWidth="1"/>
    <col min="23" max="24" width="3.8515625" style="0" customWidth="1"/>
    <col min="25" max="25" width="3.7109375" style="0" customWidth="1"/>
    <col min="26" max="27" width="3.57421875" style="0" customWidth="1"/>
    <col min="28" max="28" width="3.8515625" style="0" customWidth="1"/>
    <col min="29" max="30" width="3.7109375" style="0" customWidth="1"/>
    <col min="31" max="31" width="4.00390625" style="0" customWidth="1"/>
    <col min="32" max="32" width="3.57421875" style="0" customWidth="1"/>
    <col min="33" max="33" width="4.00390625" style="0" customWidth="1"/>
    <col min="34" max="34" width="3.7109375" style="0" customWidth="1"/>
    <col min="35" max="35" width="3.8515625" style="0" customWidth="1"/>
    <col min="36" max="36" width="3.57421875" style="0" customWidth="1"/>
    <col min="37" max="37" width="3.8515625" style="0" customWidth="1"/>
    <col min="38" max="39" width="3.57421875" style="0" customWidth="1"/>
    <col min="40" max="40" width="3.8515625" style="0" customWidth="1"/>
    <col min="41" max="42" width="3.57421875" style="0" customWidth="1"/>
    <col min="43" max="43" width="3.421875" style="0" customWidth="1"/>
    <col min="44" max="46" width="3.28125" style="0" customWidth="1"/>
    <col min="47" max="47" width="3.00390625" style="0" customWidth="1"/>
    <col min="48" max="48" width="4.28125" style="0" customWidth="1"/>
    <col min="49" max="49" width="5.140625" style="0" customWidth="1"/>
    <col min="50" max="50" width="3.7109375" style="0" customWidth="1"/>
    <col min="51" max="52" width="4.421875" style="0" customWidth="1"/>
    <col min="53" max="54" width="3.57421875" style="0" customWidth="1"/>
    <col min="55" max="55" width="4.28125" style="0" customWidth="1"/>
    <col min="56" max="56" width="4.7109375" style="0" customWidth="1"/>
    <col min="57" max="57" width="0.2890625" style="0" customWidth="1"/>
  </cols>
  <sheetData>
    <row r="1" spans="1:57" ht="15.75">
      <c r="A1" s="591" t="s">
        <v>175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592"/>
      <c r="AY1" s="592"/>
      <c r="AZ1" s="592"/>
      <c r="BA1" s="592"/>
      <c r="BB1" s="592"/>
      <c r="BC1" s="592"/>
      <c r="BD1" s="592"/>
      <c r="BE1" s="593"/>
    </row>
    <row r="2" spans="1:57" ht="104.25">
      <c r="A2" s="594" t="s">
        <v>176</v>
      </c>
      <c r="B2" s="597" t="s">
        <v>177</v>
      </c>
      <c r="C2" s="600" t="s">
        <v>178</v>
      </c>
      <c r="D2" s="270" t="s">
        <v>179</v>
      </c>
      <c r="E2" s="271" t="s">
        <v>180</v>
      </c>
      <c r="F2" s="271" t="s">
        <v>181</v>
      </c>
      <c r="G2" s="271" t="s">
        <v>182</v>
      </c>
      <c r="H2" s="271" t="s">
        <v>183</v>
      </c>
      <c r="I2" s="271" t="s">
        <v>184</v>
      </c>
      <c r="J2" s="271" t="s">
        <v>185</v>
      </c>
      <c r="K2" s="271" t="s">
        <v>186</v>
      </c>
      <c r="L2" s="271" t="s">
        <v>187</v>
      </c>
      <c r="M2" s="272" t="s">
        <v>188</v>
      </c>
      <c r="N2" s="272" t="s">
        <v>189</v>
      </c>
      <c r="O2" s="272" t="s">
        <v>190</v>
      </c>
      <c r="P2" s="272" t="s">
        <v>191</v>
      </c>
      <c r="Q2" s="272" t="s">
        <v>192</v>
      </c>
      <c r="R2" s="272" t="s">
        <v>193</v>
      </c>
      <c r="S2" s="272" t="s">
        <v>194</v>
      </c>
      <c r="T2" s="272" t="s">
        <v>195</v>
      </c>
      <c r="U2" s="272" t="s">
        <v>196</v>
      </c>
      <c r="V2" s="272" t="s">
        <v>197</v>
      </c>
      <c r="W2" s="272" t="s">
        <v>198</v>
      </c>
      <c r="X2" s="272" t="s">
        <v>199</v>
      </c>
      <c r="Y2" s="272" t="s">
        <v>200</v>
      </c>
      <c r="Z2" s="272" t="s">
        <v>201</v>
      </c>
      <c r="AA2" s="272" t="s">
        <v>202</v>
      </c>
      <c r="AB2" s="272" t="s">
        <v>203</v>
      </c>
      <c r="AC2" s="272" t="s">
        <v>204</v>
      </c>
      <c r="AD2" s="272" t="s">
        <v>205</v>
      </c>
      <c r="AE2" s="272" t="s">
        <v>206</v>
      </c>
      <c r="AF2" s="272" t="s">
        <v>207</v>
      </c>
      <c r="AG2" s="272" t="s">
        <v>208</v>
      </c>
      <c r="AH2" s="272" t="s">
        <v>209</v>
      </c>
      <c r="AI2" s="271" t="s">
        <v>210</v>
      </c>
      <c r="AJ2" s="271" t="s">
        <v>211</v>
      </c>
      <c r="AK2" s="271" t="s">
        <v>212</v>
      </c>
      <c r="AL2" s="271" t="s">
        <v>213</v>
      </c>
      <c r="AM2" s="271" t="s">
        <v>214</v>
      </c>
      <c r="AN2" s="271" t="s">
        <v>215</v>
      </c>
      <c r="AO2" s="271" t="s">
        <v>216</v>
      </c>
      <c r="AP2" s="271" t="s">
        <v>217</v>
      </c>
      <c r="AQ2" s="271" t="s">
        <v>218</v>
      </c>
      <c r="AR2" s="271" t="s">
        <v>219</v>
      </c>
      <c r="AS2" s="271" t="s">
        <v>220</v>
      </c>
      <c r="AT2" s="271" t="s">
        <v>221</v>
      </c>
      <c r="AU2" s="271" t="s">
        <v>222</v>
      </c>
      <c r="AV2" s="603" t="s">
        <v>223</v>
      </c>
      <c r="AW2" s="604"/>
      <c r="AX2" s="605"/>
      <c r="AY2" s="271"/>
      <c r="AZ2" s="603" t="s">
        <v>224</v>
      </c>
      <c r="BA2" s="604"/>
      <c r="BB2" s="604"/>
      <c r="BC2" s="605"/>
      <c r="BD2" s="606" t="s">
        <v>225</v>
      </c>
      <c r="BE2" s="267"/>
    </row>
    <row r="3" spans="1:57" ht="15.75">
      <c r="A3" s="595"/>
      <c r="B3" s="598"/>
      <c r="C3" s="601"/>
      <c r="D3" s="609" t="s">
        <v>226</v>
      </c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1"/>
      <c r="BD3" s="607"/>
      <c r="BE3" s="267"/>
    </row>
    <row r="4" spans="1:57" ht="15.75">
      <c r="A4" s="595"/>
      <c r="B4" s="598"/>
      <c r="C4" s="601"/>
      <c r="D4" s="273">
        <v>35</v>
      </c>
      <c r="E4" s="273">
        <v>36</v>
      </c>
      <c r="F4" s="273">
        <v>37</v>
      </c>
      <c r="G4" s="273">
        <v>38</v>
      </c>
      <c r="H4" s="273">
        <v>39</v>
      </c>
      <c r="I4" s="273">
        <v>40</v>
      </c>
      <c r="J4" s="273">
        <v>41</v>
      </c>
      <c r="K4" s="274">
        <v>42</v>
      </c>
      <c r="L4" s="274">
        <v>43</v>
      </c>
      <c r="M4" s="274">
        <v>44</v>
      </c>
      <c r="N4" s="274">
        <v>45</v>
      </c>
      <c r="O4" s="274">
        <v>46</v>
      </c>
      <c r="P4" s="274">
        <v>47</v>
      </c>
      <c r="Q4" s="274">
        <v>48</v>
      </c>
      <c r="R4" s="274">
        <v>49</v>
      </c>
      <c r="S4" s="274">
        <v>50</v>
      </c>
      <c r="T4" s="274">
        <v>51</v>
      </c>
      <c r="U4" s="274">
        <v>52</v>
      </c>
      <c r="V4" s="274">
        <v>1</v>
      </c>
      <c r="W4" s="228">
        <v>2</v>
      </c>
      <c r="X4" s="274">
        <v>3</v>
      </c>
      <c r="Y4" s="274">
        <v>4</v>
      </c>
      <c r="Z4" s="274">
        <v>5</v>
      </c>
      <c r="AA4" s="274">
        <v>6</v>
      </c>
      <c r="AB4" s="274">
        <v>7</v>
      </c>
      <c r="AC4" s="274">
        <v>8</v>
      </c>
      <c r="AD4" s="274">
        <v>9</v>
      </c>
      <c r="AE4" s="274">
        <v>10</v>
      </c>
      <c r="AF4" s="274">
        <v>11</v>
      </c>
      <c r="AG4" s="274">
        <v>12</v>
      </c>
      <c r="AH4" s="274">
        <v>13</v>
      </c>
      <c r="AI4" s="274">
        <v>14</v>
      </c>
      <c r="AJ4" s="274">
        <v>15</v>
      </c>
      <c r="AK4" s="274">
        <v>16</v>
      </c>
      <c r="AL4" s="274">
        <v>17</v>
      </c>
      <c r="AM4" s="274">
        <v>18</v>
      </c>
      <c r="AN4" s="274">
        <v>19</v>
      </c>
      <c r="AO4" s="274">
        <v>20</v>
      </c>
      <c r="AP4" s="274">
        <v>21</v>
      </c>
      <c r="AQ4" s="274">
        <v>22</v>
      </c>
      <c r="AR4" s="274">
        <v>23</v>
      </c>
      <c r="AS4" s="274">
        <v>24</v>
      </c>
      <c r="AT4" s="274">
        <v>25</v>
      </c>
      <c r="AU4" s="274">
        <v>26</v>
      </c>
      <c r="AV4" s="274">
        <v>27</v>
      </c>
      <c r="AW4" s="274">
        <v>28</v>
      </c>
      <c r="AX4" s="274">
        <v>29</v>
      </c>
      <c r="AY4" s="274">
        <v>30</v>
      </c>
      <c r="AZ4" s="274">
        <v>31</v>
      </c>
      <c r="BA4" s="274">
        <v>32</v>
      </c>
      <c r="BB4" s="274">
        <v>33</v>
      </c>
      <c r="BC4" s="274">
        <v>34</v>
      </c>
      <c r="BD4" s="607"/>
      <c r="BE4" s="267"/>
    </row>
    <row r="5" spans="1:57" ht="15.75">
      <c r="A5" s="595"/>
      <c r="B5" s="598"/>
      <c r="C5" s="601"/>
      <c r="D5" s="273">
        <v>1</v>
      </c>
      <c r="E5" s="273">
        <v>2</v>
      </c>
      <c r="F5" s="273">
        <v>3</v>
      </c>
      <c r="G5" s="273">
        <v>4</v>
      </c>
      <c r="H5" s="273">
        <v>5</v>
      </c>
      <c r="I5" s="273">
        <v>6</v>
      </c>
      <c r="J5" s="273">
        <v>7</v>
      </c>
      <c r="K5" s="274">
        <v>8</v>
      </c>
      <c r="L5" s="274">
        <v>9</v>
      </c>
      <c r="M5" s="274">
        <v>10</v>
      </c>
      <c r="N5" s="274">
        <v>11</v>
      </c>
      <c r="O5" s="274">
        <v>12</v>
      </c>
      <c r="P5" s="274">
        <v>13</v>
      </c>
      <c r="Q5" s="274">
        <v>14</v>
      </c>
      <c r="R5" s="274">
        <v>15</v>
      </c>
      <c r="S5" s="274">
        <v>16</v>
      </c>
      <c r="T5" s="274">
        <v>17</v>
      </c>
      <c r="U5" s="274"/>
      <c r="V5" s="274"/>
      <c r="W5" s="228">
        <v>1</v>
      </c>
      <c r="X5" s="274">
        <v>2</v>
      </c>
      <c r="Y5" s="274">
        <v>3</v>
      </c>
      <c r="Z5" s="274">
        <v>4</v>
      </c>
      <c r="AA5" s="274">
        <v>5</v>
      </c>
      <c r="AB5" s="274">
        <v>6</v>
      </c>
      <c r="AC5" s="274">
        <v>7</v>
      </c>
      <c r="AD5" s="274">
        <v>8</v>
      </c>
      <c r="AE5" s="274">
        <v>9</v>
      </c>
      <c r="AF5" s="274">
        <v>10</v>
      </c>
      <c r="AG5" s="274">
        <v>11</v>
      </c>
      <c r="AH5" s="274">
        <v>12</v>
      </c>
      <c r="AI5" s="274">
        <v>13</v>
      </c>
      <c r="AJ5" s="274">
        <v>14</v>
      </c>
      <c r="AK5" s="274">
        <v>15</v>
      </c>
      <c r="AL5" s="274">
        <v>16</v>
      </c>
      <c r="AM5" s="274">
        <v>17</v>
      </c>
      <c r="AN5" s="274">
        <v>18</v>
      </c>
      <c r="AO5" s="274">
        <v>19</v>
      </c>
      <c r="AP5" s="274">
        <v>20</v>
      </c>
      <c r="AQ5" s="274">
        <v>21</v>
      </c>
      <c r="AR5" s="274">
        <v>22</v>
      </c>
      <c r="AS5" s="274">
        <v>23</v>
      </c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607"/>
      <c r="BE5" s="267"/>
    </row>
    <row r="6" spans="1:57" ht="15.75">
      <c r="A6" s="595"/>
      <c r="B6" s="598"/>
      <c r="C6" s="601"/>
      <c r="D6" s="609" t="s">
        <v>227</v>
      </c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0"/>
      <c r="AX6" s="610"/>
      <c r="AY6" s="610"/>
      <c r="AZ6" s="610"/>
      <c r="BA6" s="610"/>
      <c r="BB6" s="610"/>
      <c r="BC6" s="611"/>
      <c r="BD6" s="607"/>
      <c r="BE6" s="267"/>
    </row>
    <row r="7" spans="1:57" ht="15.75">
      <c r="A7" s="596"/>
      <c r="B7" s="599"/>
      <c r="C7" s="602"/>
      <c r="D7" s="482">
        <v>1</v>
      </c>
      <c r="E7" s="482">
        <v>2</v>
      </c>
      <c r="F7" s="482">
        <v>3</v>
      </c>
      <c r="G7" s="482">
        <v>4</v>
      </c>
      <c r="H7" s="482">
        <v>5</v>
      </c>
      <c r="I7" s="482">
        <v>6</v>
      </c>
      <c r="J7" s="482">
        <v>7</v>
      </c>
      <c r="K7" s="483">
        <v>8</v>
      </c>
      <c r="L7" s="483">
        <v>9</v>
      </c>
      <c r="M7" s="484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  <c r="S7" s="483">
        <v>16</v>
      </c>
      <c r="T7" s="483">
        <v>17</v>
      </c>
      <c r="U7" s="485">
        <v>18</v>
      </c>
      <c r="V7" s="485">
        <v>19</v>
      </c>
      <c r="W7" s="484">
        <v>20</v>
      </c>
      <c r="X7" s="483">
        <v>21</v>
      </c>
      <c r="Y7" s="483">
        <v>22</v>
      </c>
      <c r="Z7" s="483">
        <v>23</v>
      </c>
      <c r="AA7" s="483">
        <v>24</v>
      </c>
      <c r="AB7" s="483">
        <v>25</v>
      </c>
      <c r="AC7" s="484">
        <v>26</v>
      </c>
      <c r="AD7" s="484">
        <v>27</v>
      </c>
      <c r="AE7" s="484">
        <v>28</v>
      </c>
      <c r="AF7" s="483">
        <v>29</v>
      </c>
      <c r="AG7" s="483">
        <v>30</v>
      </c>
      <c r="AH7" s="483">
        <v>31</v>
      </c>
      <c r="AI7" s="483">
        <v>32</v>
      </c>
      <c r="AJ7" s="483">
        <v>33</v>
      </c>
      <c r="AK7" s="483">
        <v>34</v>
      </c>
      <c r="AL7" s="484">
        <v>35</v>
      </c>
      <c r="AM7" s="484">
        <v>36</v>
      </c>
      <c r="AN7" s="484">
        <v>37</v>
      </c>
      <c r="AO7" s="483">
        <v>38</v>
      </c>
      <c r="AP7" s="483">
        <v>39</v>
      </c>
      <c r="AQ7" s="483">
        <v>40</v>
      </c>
      <c r="AR7" s="484">
        <v>41</v>
      </c>
      <c r="AS7" s="484">
        <v>42</v>
      </c>
      <c r="AT7" s="483">
        <v>43</v>
      </c>
      <c r="AU7" s="485">
        <v>44</v>
      </c>
      <c r="AV7" s="485">
        <v>45</v>
      </c>
      <c r="AW7" s="485">
        <v>46</v>
      </c>
      <c r="AX7" s="485">
        <v>47</v>
      </c>
      <c r="AY7" s="485">
        <v>48</v>
      </c>
      <c r="AZ7" s="485">
        <v>49</v>
      </c>
      <c r="BA7" s="485">
        <v>50</v>
      </c>
      <c r="BB7" s="485">
        <v>51</v>
      </c>
      <c r="BC7" s="485">
        <v>52</v>
      </c>
      <c r="BD7" s="608"/>
      <c r="BE7" s="267"/>
    </row>
    <row r="8" spans="1:57" ht="18" customHeight="1">
      <c r="A8" s="218" t="s">
        <v>231</v>
      </c>
      <c r="B8" s="619" t="s">
        <v>322</v>
      </c>
      <c r="C8" s="259" t="s">
        <v>229</v>
      </c>
      <c r="D8" s="330">
        <v>2</v>
      </c>
      <c r="E8" s="330">
        <v>2</v>
      </c>
      <c r="F8" s="330">
        <v>2</v>
      </c>
      <c r="G8" s="301">
        <v>2</v>
      </c>
      <c r="H8" s="301">
        <v>2</v>
      </c>
      <c r="I8" s="301">
        <v>2</v>
      </c>
      <c r="J8" s="301">
        <v>2</v>
      </c>
      <c r="K8" s="301">
        <v>2</v>
      </c>
      <c r="L8" s="301">
        <v>2</v>
      </c>
      <c r="M8" s="301">
        <v>2</v>
      </c>
      <c r="N8" s="301">
        <v>2</v>
      </c>
      <c r="O8" s="301"/>
      <c r="P8" s="301"/>
      <c r="Q8" s="301"/>
      <c r="R8" s="301"/>
      <c r="S8" s="301"/>
      <c r="T8" s="301"/>
      <c r="U8" s="220">
        <f>SUM(D8:T8)</f>
        <v>22</v>
      </c>
      <c r="V8" s="220"/>
      <c r="W8" s="304">
        <v>2</v>
      </c>
      <c r="X8" s="304">
        <v>6</v>
      </c>
      <c r="Y8" s="304">
        <v>2</v>
      </c>
      <c r="Z8" s="304">
        <v>2</v>
      </c>
      <c r="AA8" s="304">
        <v>2</v>
      </c>
      <c r="AB8" s="304">
        <v>2</v>
      </c>
      <c r="AC8" s="304">
        <v>2</v>
      </c>
      <c r="AD8" s="304">
        <v>2</v>
      </c>
      <c r="AE8" s="304">
        <v>4</v>
      </c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220"/>
      <c r="AV8" s="220">
        <f aca="true" t="shared" si="0" ref="AV8:AV37">SUM(W8:AS8)</f>
        <v>24</v>
      </c>
      <c r="AW8" s="220" t="s">
        <v>9</v>
      </c>
      <c r="AX8" s="220"/>
      <c r="AY8" s="220"/>
      <c r="AZ8" s="220"/>
      <c r="BA8" s="220"/>
      <c r="BB8" s="220"/>
      <c r="BC8" s="220"/>
      <c r="BD8" s="276"/>
      <c r="BE8" s="267"/>
    </row>
    <row r="9" spans="1:57" ht="17.25" customHeight="1">
      <c r="A9" s="222"/>
      <c r="B9" s="620"/>
      <c r="C9" s="277" t="s">
        <v>230</v>
      </c>
      <c r="D9" s="352"/>
      <c r="E9" s="352"/>
      <c r="F9" s="352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24"/>
      <c r="V9" s="220"/>
      <c r="W9" s="228"/>
      <c r="X9" s="274"/>
      <c r="Y9" s="274"/>
      <c r="Z9" s="274"/>
      <c r="AA9" s="274"/>
      <c r="AB9" s="274"/>
      <c r="AC9" s="228"/>
      <c r="AD9" s="228"/>
      <c r="AE9" s="228"/>
      <c r="AF9" s="274"/>
      <c r="AG9" s="274"/>
      <c r="AH9" s="274"/>
      <c r="AI9" s="274"/>
      <c r="AJ9" s="274"/>
      <c r="AK9" s="274"/>
      <c r="AL9" s="228"/>
      <c r="AM9" s="228"/>
      <c r="AN9" s="228"/>
      <c r="AO9" s="274"/>
      <c r="AP9" s="274"/>
      <c r="AQ9" s="274"/>
      <c r="AR9" s="228"/>
      <c r="AS9" s="228"/>
      <c r="AT9" s="274"/>
      <c r="AU9" s="220"/>
      <c r="AV9" s="220">
        <f>SUM(W9:AT9)</f>
        <v>0</v>
      </c>
      <c r="AW9" s="220"/>
      <c r="AX9" s="220"/>
      <c r="AY9" s="220"/>
      <c r="AZ9" s="220"/>
      <c r="BA9" s="220"/>
      <c r="BB9" s="220"/>
      <c r="BC9" s="220"/>
      <c r="BD9" s="276"/>
      <c r="BE9" s="267"/>
    </row>
    <row r="10" spans="1:57" ht="15.75" customHeight="1">
      <c r="A10" s="225" t="s">
        <v>232</v>
      </c>
      <c r="B10" s="621" t="s">
        <v>233</v>
      </c>
      <c r="C10" s="232" t="s">
        <v>229</v>
      </c>
      <c r="D10" s="432">
        <v>2</v>
      </c>
      <c r="E10" s="431">
        <v>2</v>
      </c>
      <c r="F10" s="431">
        <v>2</v>
      </c>
      <c r="G10" s="312">
        <v>2</v>
      </c>
      <c r="H10" s="312">
        <v>2</v>
      </c>
      <c r="I10" s="312">
        <v>2</v>
      </c>
      <c r="J10" s="312">
        <v>2</v>
      </c>
      <c r="K10" s="312">
        <v>2</v>
      </c>
      <c r="L10" s="312">
        <v>2</v>
      </c>
      <c r="M10" s="312">
        <v>4</v>
      </c>
      <c r="N10" s="312">
        <v>4</v>
      </c>
      <c r="O10" s="312">
        <v>4</v>
      </c>
      <c r="P10" s="312"/>
      <c r="Q10" s="312"/>
      <c r="R10" s="301"/>
      <c r="S10" s="301"/>
      <c r="T10" s="301"/>
      <c r="U10" s="220">
        <f>SUM(D10:T10)</f>
        <v>30</v>
      </c>
      <c r="V10" s="224" t="s">
        <v>234</v>
      </c>
      <c r="W10" s="300">
        <v>4</v>
      </c>
      <c r="X10" s="300">
        <v>4</v>
      </c>
      <c r="Y10" s="300">
        <v>4</v>
      </c>
      <c r="Z10" s="300">
        <v>4</v>
      </c>
      <c r="AA10" s="300">
        <v>4</v>
      </c>
      <c r="AB10" s="300">
        <v>4</v>
      </c>
      <c r="AC10" s="300">
        <v>2</v>
      </c>
      <c r="AD10" s="300">
        <v>2</v>
      </c>
      <c r="AE10" s="300">
        <v>2</v>
      </c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4"/>
      <c r="AU10" s="224"/>
      <c r="AV10" s="220">
        <f t="shared" si="0"/>
        <v>30</v>
      </c>
      <c r="AW10" s="224" t="s">
        <v>9</v>
      </c>
      <c r="AX10" s="224"/>
      <c r="AY10" s="224"/>
      <c r="AZ10" s="224"/>
      <c r="BA10" s="224"/>
      <c r="BB10" s="224"/>
      <c r="BC10" s="224"/>
      <c r="BD10" s="228">
        <f>U10+AV10</f>
        <v>60</v>
      </c>
      <c r="BE10" s="267"/>
    </row>
    <row r="11" spans="1:57" ht="16.5" customHeight="1">
      <c r="A11" s="229"/>
      <c r="B11" s="622"/>
      <c r="C11" s="232"/>
      <c r="D11" s="278"/>
      <c r="E11" s="279"/>
      <c r="F11" s="279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21"/>
      <c r="S11" s="221"/>
      <c r="T11" s="221"/>
      <c r="U11" s="224"/>
      <c r="V11" s="224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32"/>
      <c r="AU11" s="224"/>
      <c r="AV11" s="224">
        <f t="shared" si="0"/>
        <v>0</v>
      </c>
      <c r="AW11" s="224"/>
      <c r="AX11" s="224"/>
      <c r="AY11" s="224"/>
      <c r="AZ11" s="224"/>
      <c r="BA11" s="224"/>
      <c r="BB11" s="224"/>
      <c r="BC11" s="224"/>
      <c r="BD11" s="232">
        <f>U11+AV11</f>
        <v>0</v>
      </c>
      <c r="BE11" s="267"/>
    </row>
    <row r="12" spans="1:57" ht="16.5" customHeight="1">
      <c r="A12" s="225" t="s">
        <v>276</v>
      </c>
      <c r="B12" s="621" t="s">
        <v>37</v>
      </c>
      <c r="C12" s="259" t="s">
        <v>229</v>
      </c>
      <c r="D12" s="432">
        <v>2</v>
      </c>
      <c r="E12" s="431">
        <v>2</v>
      </c>
      <c r="F12" s="431">
        <v>2</v>
      </c>
      <c r="G12" s="312">
        <v>2</v>
      </c>
      <c r="H12" s="312">
        <v>2</v>
      </c>
      <c r="I12" s="312">
        <v>2</v>
      </c>
      <c r="J12" s="312">
        <v>2</v>
      </c>
      <c r="K12" s="312">
        <v>2</v>
      </c>
      <c r="L12" s="312">
        <v>4</v>
      </c>
      <c r="M12" s="312">
        <v>4</v>
      </c>
      <c r="N12" s="312">
        <v>4</v>
      </c>
      <c r="O12" s="312">
        <v>4</v>
      </c>
      <c r="P12" s="312"/>
      <c r="Q12" s="312"/>
      <c r="R12" s="301"/>
      <c r="S12" s="301"/>
      <c r="T12" s="301"/>
      <c r="U12" s="220">
        <f>SUM(D12:T12)</f>
        <v>32</v>
      </c>
      <c r="V12" s="224" t="s">
        <v>9</v>
      </c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08"/>
      <c r="AU12" s="224"/>
      <c r="AV12" s="224"/>
      <c r="AW12" s="224"/>
      <c r="AX12" s="224"/>
      <c r="AY12" s="224"/>
      <c r="AZ12" s="224"/>
      <c r="BA12" s="224"/>
      <c r="BB12" s="224"/>
      <c r="BC12" s="224"/>
      <c r="BD12" s="232"/>
      <c r="BE12" s="267"/>
    </row>
    <row r="13" spans="1:57" ht="16.5" customHeight="1">
      <c r="A13" s="242"/>
      <c r="B13" s="622"/>
      <c r="C13" s="277" t="s">
        <v>230</v>
      </c>
      <c r="D13" s="233"/>
      <c r="E13" s="234"/>
      <c r="F13" s="234"/>
      <c r="G13" s="219"/>
      <c r="H13" s="219"/>
      <c r="I13" s="219"/>
      <c r="J13" s="219"/>
      <c r="K13" s="219"/>
      <c r="L13" s="219"/>
      <c r="M13" s="219">
        <v>1</v>
      </c>
      <c r="N13" s="219">
        <v>1</v>
      </c>
      <c r="O13" s="219"/>
      <c r="P13" s="219"/>
      <c r="Q13" s="219"/>
      <c r="R13" s="219"/>
      <c r="S13" s="219"/>
      <c r="T13" s="219"/>
      <c r="U13" s="224">
        <f>SUM(D13:T13)</f>
        <v>2</v>
      </c>
      <c r="V13" s="224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32"/>
      <c r="AU13" s="224"/>
      <c r="AV13" s="224"/>
      <c r="AW13" s="224"/>
      <c r="AX13" s="224"/>
      <c r="AY13" s="224"/>
      <c r="AZ13" s="224"/>
      <c r="BA13" s="224"/>
      <c r="BB13" s="224"/>
      <c r="BC13" s="224"/>
      <c r="BD13" s="232"/>
      <c r="BE13" s="267"/>
    </row>
    <row r="14" spans="1:57" s="5" customFormat="1" ht="19.5" customHeight="1">
      <c r="A14" s="435" t="s">
        <v>256</v>
      </c>
      <c r="B14" s="623" t="s">
        <v>44</v>
      </c>
      <c r="C14" s="259" t="s">
        <v>229</v>
      </c>
      <c r="D14" s="432">
        <v>2</v>
      </c>
      <c r="E14" s="431">
        <v>2</v>
      </c>
      <c r="F14" s="431">
        <v>2</v>
      </c>
      <c r="G14" s="312">
        <v>2</v>
      </c>
      <c r="H14" s="312">
        <v>2</v>
      </c>
      <c r="I14" s="312">
        <v>2</v>
      </c>
      <c r="J14" s="312">
        <v>4</v>
      </c>
      <c r="K14" s="312">
        <v>4</v>
      </c>
      <c r="L14" s="312">
        <v>4</v>
      </c>
      <c r="M14" s="312">
        <v>4</v>
      </c>
      <c r="N14" s="312">
        <v>4</v>
      </c>
      <c r="O14" s="312">
        <v>4</v>
      </c>
      <c r="P14" s="312"/>
      <c r="Q14" s="312"/>
      <c r="R14" s="301"/>
      <c r="S14" s="301"/>
      <c r="T14" s="301"/>
      <c r="U14" s="220">
        <f>SUM(D14:T14)</f>
        <v>36</v>
      </c>
      <c r="V14" s="224" t="s">
        <v>9</v>
      </c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08"/>
      <c r="AU14" s="224"/>
      <c r="AV14" s="224"/>
      <c r="AW14" s="224"/>
      <c r="AX14" s="224"/>
      <c r="AY14" s="224"/>
      <c r="AZ14" s="224"/>
      <c r="BA14" s="224"/>
      <c r="BB14" s="224"/>
      <c r="BC14" s="224"/>
      <c r="BD14" s="324"/>
      <c r="BE14" s="437"/>
    </row>
    <row r="15" spans="1:57" s="5" customFormat="1" ht="32.25" customHeight="1">
      <c r="A15" s="438"/>
      <c r="B15" s="624"/>
      <c r="C15" s="439" t="s">
        <v>230</v>
      </c>
      <c r="D15" s="394"/>
      <c r="E15" s="436"/>
      <c r="F15" s="436"/>
      <c r="G15" s="327"/>
      <c r="H15" s="327"/>
      <c r="I15" s="327"/>
      <c r="J15" s="327"/>
      <c r="K15" s="327">
        <v>1</v>
      </c>
      <c r="L15" s="327">
        <v>1</v>
      </c>
      <c r="M15" s="327"/>
      <c r="N15" s="327"/>
      <c r="O15" s="327"/>
      <c r="P15" s="327"/>
      <c r="Q15" s="327"/>
      <c r="R15" s="327"/>
      <c r="S15" s="327"/>
      <c r="T15" s="327"/>
      <c r="U15" s="224">
        <f>SUM(D15:T15)</f>
        <v>2</v>
      </c>
      <c r="V15" s="224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4"/>
      <c r="AU15" s="224"/>
      <c r="AV15" s="224">
        <f t="shared" si="0"/>
        <v>0</v>
      </c>
      <c r="AW15" s="224"/>
      <c r="AX15" s="224"/>
      <c r="AY15" s="224"/>
      <c r="AZ15" s="224"/>
      <c r="BA15" s="224"/>
      <c r="BB15" s="224"/>
      <c r="BC15" s="224"/>
      <c r="BD15" s="324"/>
      <c r="BE15" s="437"/>
    </row>
    <row r="16" spans="1:57" ht="17.25" customHeight="1">
      <c r="A16" s="225" t="s">
        <v>49</v>
      </c>
      <c r="B16" s="621" t="s">
        <v>50</v>
      </c>
      <c r="C16" s="259" t="s">
        <v>229</v>
      </c>
      <c r="D16" s="442"/>
      <c r="E16" s="443"/>
      <c r="F16" s="443"/>
      <c r="G16" s="301"/>
      <c r="H16" s="301"/>
      <c r="I16" s="301"/>
      <c r="J16" s="301"/>
      <c r="K16" s="301"/>
      <c r="L16" s="301"/>
      <c r="M16" s="301"/>
      <c r="N16" s="301"/>
      <c r="O16" s="301"/>
      <c r="P16" s="312"/>
      <c r="Q16" s="312"/>
      <c r="R16" s="301"/>
      <c r="S16" s="301"/>
      <c r="T16" s="301"/>
      <c r="U16" s="220"/>
      <c r="V16" s="224"/>
      <c r="W16" s="301">
        <v>2</v>
      </c>
      <c r="X16" s="301">
        <v>2</v>
      </c>
      <c r="Y16" s="301">
        <v>6</v>
      </c>
      <c r="Z16" s="301">
        <v>2</v>
      </c>
      <c r="AA16" s="301">
        <v>2</v>
      </c>
      <c r="AB16" s="301">
        <v>4</v>
      </c>
      <c r="AC16" s="301">
        <v>4</v>
      </c>
      <c r="AD16" s="301">
        <v>4</v>
      </c>
      <c r="AE16" s="301">
        <v>4</v>
      </c>
      <c r="AF16" s="301">
        <v>4</v>
      </c>
      <c r="AG16" s="301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08"/>
      <c r="AU16" s="224"/>
      <c r="AV16" s="220">
        <f>SUM(W16:AU16)</f>
        <v>34</v>
      </c>
      <c r="AW16" s="298" t="s">
        <v>261</v>
      </c>
      <c r="AX16" s="224"/>
      <c r="AY16" s="224"/>
      <c r="AZ16" s="224"/>
      <c r="BA16" s="224"/>
      <c r="BB16" s="224"/>
      <c r="BC16" s="224"/>
      <c r="BD16" s="232"/>
      <c r="BE16" s="267"/>
    </row>
    <row r="17" spans="1:57" ht="15.75" customHeight="1">
      <c r="A17" s="242"/>
      <c r="B17" s="622"/>
      <c r="C17" s="277" t="s">
        <v>230</v>
      </c>
      <c r="D17" s="233"/>
      <c r="E17" s="234"/>
      <c r="F17" s="234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20"/>
      <c r="V17" s="224"/>
      <c r="W17" s="219"/>
      <c r="X17" s="219"/>
      <c r="Y17" s="219">
        <v>1</v>
      </c>
      <c r="Z17" s="219">
        <v>1</v>
      </c>
      <c r="AA17" s="219">
        <v>1</v>
      </c>
      <c r="AB17" s="219">
        <v>1</v>
      </c>
      <c r="AC17" s="219">
        <v>1</v>
      </c>
      <c r="AD17" s="219">
        <v>1</v>
      </c>
      <c r="AE17" s="219">
        <v>1</v>
      </c>
      <c r="AF17" s="219">
        <v>1</v>
      </c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32"/>
      <c r="AU17" s="224"/>
      <c r="AV17" s="224">
        <f>SUM(W17:AU17)</f>
        <v>8</v>
      </c>
      <c r="AW17" s="224"/>
      <c r="AX17" s="224"/>
      <c r="AY17" s="224"/>
      <c r="AZ17" s="224"/>
      <c r="BA17" s="224"/>
      <c r="BB17" s="224"/>
      <c r="BC17" s="224"/>
      <c r="BD17" s="232"/>
      <c r="BE17" s="267"/>
    </row>
    <row r="18" spans="1:57" ht="15.75" customHeight="1">
      <c r="A18" s="629" t="s">
        <v>57</v>
      </c>
      <c r="B18" s="621" t="s">
        <v>58</v>
      </c>
      <c r="C18" s="440" t="s">
        <v>229</v>
      </c>
      <c r="D18" s="433"/>
      <c r="E18" s="434"/>
      <c r="F18" s="434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220"/>
      <c r="V18" s="224"/>
      <c r="W18" s="442">
        <v>6</v>
      </c>
      <c r="X18" s="443">
        <v>10</v>
      </c>
      <c r="Y18" s="443">
        <v>10</v>
      </c>
      <c r="Z18" s="301">
        <v>6</v>
      </c>
      <c r="AA18" s="301">
        <v>4</v>
      </c>
      <c r="AB18" s="301">
        <v>4</v>
      </c>
      <c r="AC18" s="301">
        <v>4</v>
      </c>
      <c r="AD18" s="301">
        <v>4</v>
      </c>
      <c r="AE18" s="301">
        <v>4</v>
      </c>
      <c r="AF18" s="301">
        <v>4</v>
      </c>
      <c r="AG18" s="301"/>
      <c r="AH18" s="301"/>
      <c r="AI18" s="301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08"/>
      <c r="AU18" s="224"/>
      <c r="AV18" s="220">
        <f>SUM(W18:AU18)</f>
        <v>56</v>
      </c>
      <c r="AW18" s="298" t="s">
        <v>261</v>
      </c>
      <c r="AX18" s="224"/>
      <c r="AY18" s="224"/>
      <c r="AZ18" s="224"/>
      <c r="BA18" s="224"/>
      <c r="BB18" s="224"/>
      <c r="BC18" s="224"/>
      <c r="BD18" s="232"/>
      <c r="BE18" s="267"/>
    </row>
    <row r="19" spans="1:57" ht="15.75" customHeight="1">
      <c r="A19" s="630"/>
      <c r="B19" s="622"/>
      <c r="C19" s="277" t="s">
        <v>230</v>
      </c>
      <c r="D19" s="233"/>
      <c r="E19" s="234"/>
      <c r="F19" s="234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20"/>
      <c r="V19" s="224"/>
      <c r="W19" s="219"/>
      <c r="X19" s="219"/>
      <c r="Y19" s="219"/>
      <c r="Z19" s="219"/>
      <c r="AA19" s="219"/>
      <c r="AB19" s="219"/>
      <c r="AC19" s="219"/>
      <c r="AD19" s="219">
        <v>1</v>
      </c>
      <c r="AE19" s="219">
        <v>1</v>
      </c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32"/>
      <c r="AU19" s="224"/>
      <c r="AV19" s="224"/>
      <c r="AW19" s="224"/>
      <c r="AX19" s="224"/>
      <c r="AY19" s="224"/>
      <c r="AZ19" s="224"/>
      <c r="BA19" s="224"/>
      <c r="BB19" s="224"/>
      <c r="BC19" s="224"/>
      <c r="BD19" s="232"/>
      <c r="BE19" s="267"/>
    </row>
    <row r="20" spans="1:57" ht="17.25" customHeight="1">
      <c r="A20" s="631" t="s">
        <v>61</v>
      </c>
      <c r="B20" s="625" t="s">
        <v>62</v>
      </c>
      <c r="C20" s="440" t="s">
        <v>229</v>
      </c>
      <c r="D20" s="442">
        <v>4</v>
      </c>
      <c r="E20" s="443">
        <v>4</v>
      </c>
      <c r="F20" s="443">
        <v>4</v>
      </c>
      <c r="G20" s="301">
        <v>4</v>
      </c>
      <c r="H20" s="301">
        <v>4</v>
      </c>
      <c r="I20" s="301">
        <v>4</v>
      </c>
      <c r="J20" s="301">
        <v>4</v>
      </c>
      <c r="K20" s="301">
        <v>4</v>
      </c>
      <c r="L20" s="301">
        <v>4</v>
      </c>
      <c r="M20" s="301">
        <v>4</v>
      </c>
      <c r="N20" s="301">
        <v>2</v>
      </c>
      <c r="O20" s="301">
        <v>2</v>
      </c>
      <c r="P20" s="301"/>
      <c r="Q20" s="301"/>
      <c r="R20" s="301"/>
      <c r="S20" s="301"/>
      <c r="T20" s="301"/>
      <c r="U20" s="220">
        <f>SUM(D20:T20)</f>
        <v>44</v>
      </c>
      <c r="V20" s="224" t="s">
        <v>9</v>
      </c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444"/>
      <c r="AU20" s="224"/>
      <c r="AV20" s="220">
        <f t="shared" si="0"/>
        <v>0</v>
      </c>
      <c r="AW20" s="220"/>
      <c r="AX20" s="224"/>
      <c r="AY20" s="224"/>
      <c r="AZ20" s="224"/>
      <c r="BA20" s="224"/>
      <c r="BB20" s="224"/>
      <c r="BC20" s="224"/>
      <c r="BD20" s="232"/>
      <c r="BE20" s="267"/>
    </row>
    <row r="21" spans="1:57" ht="32.25" customHeight="1">
      <c r="A21" s="632"/>
      <c r="B21" s="626"/>
      <c r="C21" s="277" t="s">
        <v>230</v>
      </c>
      <c r="D21" s="238"/>
      <c r="E21" s="239"/>
      <c r="F21" s="239"/>
      <c r="G21" s="219"/>
      <c r="H21" s="219"/>
      <c r="I21" s="219"/>
      <c r="J21" s="219">
        <v>1</v>
      </c>
      <c r="K21" s="219">
        <v>1</v>
      </c>
      <c r="L21" s="219">
        <v>1</v>
      </c>
      <c r="M21" s="219">
        <v>1</v>
      </c>
      <c r="N21" s="219"/>
      <c r="O21" s="219"/>
      <c r="P21" s="219"/>
      <c r="Q21" s="219"/>
      <c r="R21" s="219"/>
      <c r="S21" s="219"/>
      <c r="T21" s="219"/>
      <c r="U21" s="224">
        <f>SUM(D21:T21)</f>
        <v>4</v>
      </c>
      <c r="V21" s="224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37"/>
      <c r="AU21" s="224"/>
      <c r="AV21" s="224">
        <f t="shared" si="0"/>
        <v>0</v>
      </c>
      <c r="AW21" s="224"/>
      <c r="AX21" s="224"/>
      <c r="AY21" s="224"/>
      <c r="AZ21" s="224"/>
      <c r="BA21" s="224"/>
      <c r="BB21" s="224"/>
      <c r="BC21" s="224"/>
      <c r="BD21" s="232"/>
      <c r="BE21" s="267"/>
    </row>
    <row r="22" spans="1:57" ht="20.25" customHeight="1">
      <c r="A22" s="631" t="s">
        <v>63</v>
      </c>
      <c r="B22" s="625" t="s">
        <v>64</v>
      </c>
      <c r="C22" s="445" t="s">
        <v>229</v>
      </c>
      <c r="D22" s="442"/>
      <c r="E22" s="443"/>
      <c r="F22" s="443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220"/>
      <c r="V22" s="220"/>
      <c r="W22" s="301">
        <v>10</v>
      </c>
      <c r="X22" s="301">
        <v>4</v>
      </c>
      <c r="Y22" s="301">
        <v>4</v>
      </c>
      <c r="Z22" s="301">
        <v>8</v>
      </c>
      <c r="AA22" s="301">
        <v>4</v>
      </c>
      <c r="AB22" s="301">
        <v>4</v>
      </c>
      <c r="AC22" s="301">
        <v>8</v>
      </c>
      <c r="AD22" s="301">
        <v>6</v>
      </c>
      <c r="AE22" s="301">
        <v>6</v>
      </c>
      <c r="AF22" s="301">
        <v>6</v>
      </c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446"/>
      <c r="AU22" s="220"/>
      <c r="AV22" s="220">
        <f t="shared" si="0"/>
        <v>60</v>
      </c>
      <c r="AW22" s="298" t="s">
        <v>261</v>
      </c>
      <c r="AX22" s="224"/>
      <c r="AY22" s="224"/>
      <c r="AZ22" s="224"/>
      <c r="BA22" s="224"/>
      <c r="BB22" s="224"/>
      <c r="BC22" s="224"/>
      <c r="BD22" s="232"/>
      <c r="BE22" s="267"/>
    </row>
    <row r="23" spans="1:57" ht="125.25" customHeight="1">
      <c r="A23" s="632"/>
      <c r="B23" s="626"/>
      <c r="C23" s="280" t="s">
        <v>230</v>
      </c>
      <c r="D23" s="238"/>
      <c r="E23" s="239"/>
      <c r="F23" s="23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24"/>
      <c r="V23" s="224"/>
      <c r="W23" s="219"/>
      <c r="X23" s="219"/>
      <c r="Y23" s="219"/>
      <c r="Z23" s="219"/>
      <c r="AA23" s="219"/>
      <c r="AB23" s="219"/>
      <c r="AC23" s="219"/>
      <c r="AD23" s="219"/>
      <c r="AE23" s="219"/>
      <c r="AF23" s="219">
        <v>1</v>
      </c>
      <c r="AG23" s="219">
        <v>1</v>
      </c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37"/>
      <c r="AU23" s="224"/>
      <c r="AV23" s="224">
        <f t="shared" si="0"/>
        <v>2</v>
      </c>
      <c r="AW23" s="224"/>
      <c r="AX23" s="224"/>
      <c r="AY23" s="224"/>
      <c r="AZ23" s="224"/>
      <c r="BA23" s="224"/>
      <c r="BB23" s="224"/>
      <c r="BC23" s="224"/>
      <c r="BD23" s="232"/>
      <c r="BE23" s="267"/>
    </row>
    <row r="24" spans="1:57" ht="15.75">
      <c r="A24" s="633" t="s">
        <v>74</v>
      </c>
      <c r="B24" s="635" t="s">
        <v>75</v>
      </c>
      <c r="C24" s="440" t="s">
        <v>229</v>
      </c>
      <c r="D24" s="322">
        <v>6</v>
      </c>
      <c r="E24" s="322">
        <v>6</v>
      </c>
      <c r="F24" s="322">
        <v>6</v>
      </c>
      <c r="G24" s="322">
        <v>4</v>
      </c>
      <c r="H24" s="322">
        <v>4</v>
      </c>
      <c r="I24" s="322">
        <v>4</v>
      </c>
      <c r="J24" s="322">
        <v>4</v>
      </c>
      <c r="K24" s="310">
        <v>4</v>
      </c>
      <c r="L24" s="433">
        <v>4</v>
      </c>
      <c r="M24" s="434">
        <v>4</v>
      </c>
      <c r="N24" s="433">
        <v>2</v>
      </c>
      <c r="O24" s="448"/>
      <c r="P24" s="310"/>
      <c r="Q24" s="301"/>
      <c r="R24" s="301"/>
      <c r="S24" s="301"/>
      <c r="T24" s="301"/>
      <c r="U24" s="220">
        <f>SUM(D24:T24)</f>
        <v>48</v>
      </c>
      <c r="V24" s="298" t="s">
        <v>261</v>
      </c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04"/>
      <c r="AU24" s="224"/>
      <c r="AV24" s="224">
        <f t="shared" si="0"/>
        <v>0</v>
      </c>
      <c r="AW24" s="224"/>
      <c r="AX24" s="224"/>
      <c r="AY24" s="224"/>
      <c r="AZ24" s="224"/>
      <c r="BA24" s="224"/>
      <c r="BB24" s="224"/>
      <c r="BC24" s="224"/>
      <c r="BD24" s="232"/>
      <c r="BE24" s="267"/>
    </row>
    <row r="25" spans="1:57" ht="32.25" customHeight="1">
      <c r="A25" s="634"/>
      <c r="B25" s="636"/>
      <c r="C25" s="277" t="s">
        <v>230</v>
      </c>
      <c r="D25" s="241"/>
      <c r="E25" s="241"/>
      <c r="F25" s="241"/>
      <c r="G25" s="241"/>
      <c r="H25" s="241"/>
      <c r="I25" s="241"/>
      <c r="J25" s="241"/>
      <c r="K25" s="219">
        <v>1</v>
      </c>
      <c r="L25" s="238">
        <v>1</v>
      </c>
      <c r="M25" s="239">
        <v>1</v>
      </c>
      <c r="N25" s="238">
        <v>1</v>
      </c>
      <c r="O25" s="231"/>
      <c r="P25" s="219"/>
      <c r="Q25" s="219"/>
      <c r="R25" s="219"/>
      <c r="S25" s="219"/>
      <c r="T25" s="219"/>
      <c r="U25" s="224">
        <f>SUM(K25:T25)</f>
        <v>4</v>
      </c>
      <c r="V25" s="224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28"/>
      <c r="AU25" s="224"/>
      <c r="AV25" s="224"/>
      <c r="AW25" s="224"/>
      <c r="AX25" s="224"/>
      <c r="AY25" s="224"/>
      <c r="AZ25" s="224"/>
      <c r="BA25" s="224"/>
      <c r="BB25" s="224"/>
      <c r="BC25" s="224"/>
      <c r="BD25" s="232"/>
      <c r="BE25" s="267"/>
    </row>
    <row r="26" spans="1:57" ht="18" customHeight="1">
      <c r="A26" s="447" t="s">
        <v>323</v>
      </c>
      <c r="B26" s="332" t="s">
        <v>77</v>
      </c>
      <c r="C26" s="440" t="s">
        <v>229</v>
      </c>
      <c r="D26" s="322"/>
      <c r="E26" s="322"/>
      <c r="F26" s="322"/>
      <c r="G26" s="322"/>
      <c r="H26" s="322"/>
      <c r="I26" s="322"/>
      <c r="J26" s="322"/>
      <c r="K26" s="310"/>
      <c r="L26" s="433"/>
      <c r="M26" s="434"/>
      <c r="N26" s="433"/>
      <c r="O26" s="448"/>
      <c r="P26" s="310"/>
      <c r="Q26" s="301">
        <v>36</v>
      </c>
      <c r="R26" s="310"/>
      <c r="S26" s="310"/>
      <c r="T26" s="310"/>
      <c r="U26" s="220">
        <f>SUM(Q26:T26)</f>
        <v>36</v>
      </c>
      <c r="V26" s="224" t="s">
        <v>9</v>
      </c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04"/>
      <c r="AU26" s="224"/>
      <c r="AV26" s="224"/>
      <c r="AW26" s="224"/>
      <c r="AX26" s="224"/>
      <c r="AY26" s="224"/>
      <c r="AZ26" s="224"/>
      <c r="BA26" s="224"/>
      <c r="BB26" s="224"/>
      <c r="BC26" s="224"/>
      <c r="BD26" s="232"/>
      <c r="BE26" s="267"/>
    </row>
    <row r="27" spans="1:57" ht="33" customHeight="1">
      <c r="A27" s="251" t="s">
        <v>324</v>
      </c>
      <c r="B27" s="332" t="s">
        <v>79</v>
      </c>
      <c r="C27" s="440" t="s">
        <v>229</v>
      </c>
      <c r="D27" s="322"/>
      <c r="E27" s="322"/>
      <c r="F27" s="322"/>
      <c r="G27" s="322"/>
      <c r="H27" s="322"/>
      <c r="I27" s="322"/>
      <c r="J27" s="322"/>
      <c r="K27" s="310"/>
      <c r="L27" s="433"/>
      <c r="M27" s="434"/>
      <c r="N27" s="433"/>
      <c r="O27" s="448"/>
      <c r="P27" s="310"/>
      <c r="Q27" s="310"/>
      <c r="R27" s="301">
        <v>36</v>
      </c>
      <c r="S27" s="301">
        <v>36</v>
      </c>
      <c r="T27" s="301">
        <v>36</v>
      </c>
      <c r="U27" s="220">
        <f>SUM(R27:T27)</f>
        <v>108</v>
      </c>
      <c r="V27" s="224" t="s">
        <v>9</v>
      </c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04"/>
      <c r="AU27" s="224"/>
      <c r="AV27" s="224"/>
      <c r="AW27" s="224"/>
      <c r="AX27" s="224"/>
      <c r="AY27" s="224"/>
      <c r="AZ27" s="224"/>
      <c r="BA27" s="224"/>
      <c r="BB27" s="224"/>
      <c r="BC27" s="224"/>
      <c r="BD27" s="232"/>
      <c r="BE27" s="267"/>
    </row>
    <row r="28" spans="1:57" ht="18.75" customHeight="1">
      <c r="A28" s="218" t="s">
        <v>81</v>
      </c>
      <c r="B28" s="612" t="s">
        <v>237</v>
      </c>
      <c r="C28" s="639"/>
      <c r="D28" s="641"/>
      <c r="E28" s="227"/>
      <c r="F28" s="227"/>
      <c r="G28" s="227"/>
      <c r="H28" s="227"/>
      <c r="I28" s="227"/>
      <c r="J28" s="227"/>
      <c r="K28" s="227"/>
      <c r="L28" s="235"/>
      <c r="M28" s="236"/>
      <c r="N28" s="235"/>
      <c r="O28" s="236"/>
      <c r="P28" s="227"/>
      <c r="Q28" s="227"/>
      <c r="R28" s="227"/>
      <c r="S28" s="227"/>
      <c r="T28" s="227"/>
      <c r="U28" s="220"/>
      <c r="V28" s="224"/>
      <c r="W28" s="221"/>
      <c r="X28" s="221"/>
      <c r="Y28" s="221"/>
      <c r="Z28" s="221"/>
      <c r="AA28" s="221"/>
      <c r="AB28" s="221"/>
      <c r="AC28" s="221"/>
      <c r="AD28" s="221"/>
      <c r="AE28" s="221"/>
      <c r="AF28" s="219"/>
      <c r="AG28" s="219"/>
      <c r="AH28" s="219"/>
      <c r="AI28" s="219"/>
      <c r="AJ28" s="327"/>
      <c r="AK28" s="219"/>
      <c r="AL28" s="219"/>
      <c r="AM28" s="219"/>
      <c r="AN28" s="219"/>
      <c r="AO28" s="221"/>
      <c r="AP28" s="221"/>
      <c r="AQ28" s="221"/>
      <c r="AR28" s="221"/>
      <c r="AS28" s="221"/>
      <c r="AT28" s="228"/>
      <c r="AU28" s="224"/>
      <c r="AV28" s="224">
        <f t="shared" si="0"/>
        <v>0</v>
      </c>
      <c r="AW28" s="298" t="s">
        <v>325</v>
      </c>
      <c r="AX28" s="224"/>
      <c r="AY28" s="224"/>
      <c r="AZ28" s="224"/>
      <c r="BA28" s="224"/>
      <c r="BB28" s="224"/>
      <c r="BC28" s="224"/>
      <c r="BD28" s="228">
        <f>U28+AV28</f>
        <v>0</v>
      </c>
      <c r="BE28" s="267"/>
    </row>
    <row r="29" spans="1:57" ht="14.25" customHeight="1">
      <c r="A29" s="243"/>
      <c r="B29" s="643"/>
      <c r="C29" s="640"/>
      <c r="D29" s="642"/>
      <c r="E29" s="241"/>
      <c r="F29" s="241"/>
      <c r="G29" s="241"/>
      <c r="H29" s="241"/>
      <c r="I29" s="241"/>
      <c r="J29" s="241"/>
      <c r="K29" s="241"/>
      <c r="L29" s="238"/>
      <c r="M29" s="239"/>
      <c r="N29" s="238"/>
      <c r="O29" s="239"/>
      <c r="P29" s="241"/>
      <c r="Q29" s="241"/>
      <c r="R29" s="241"/>
      <c r="S29" s="241"/>
      <c r="T29" s="241"/>
      <c r="U29" s="220"/>
      <c r="V29" s="224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32"/>
      <c r="AU29" s="224"/>
      <c r="AV29" s="224">
        <f>SUM(W29:AT29)</f>
        <v>0</v>
      </c>
      <c r="AW29" s="224"/>
      <c r="AX29" s="224"/>
      <c r="AY29" s="224"/>
      <c r="AZ29" s="224"/>
      <c r="BA29" s="224"/>
      <c r="BB29" s="224"/>
      <c r="BC29" s="224"/>
      <c r="BD29" s="232">
        <f>U29+AV29</f>
        <v>0</v>
      </c>
      <c r="BE29" s="267"/>
    </row>
    <row r="30" spans="1:57" ht="15.75">
      <c r="A30" s="218" t="s">
        <v>238</v>
      </c>
      <c r="B30" s="637" t="s">
        <v>239</v>
      </c>
      <c r="C30" s="440" t="s">
        <v>229</v>
      </c>
      <c r="D30" s="309">
        <v>18</v>
      </c>
      <c r="E30" s="309">
        <v>18</v>
      </c>
      <c r="F30" s="309">
        <v>18</v>
      </c>
      <c r="G30" s="309">
        <v>18</v>
      </c>
      <c r="H30" s="309">
        <v>14</v>
      </c>
      <c r="I30" s="309">
        <v>16</v>
      </c>
      <c r="J30" s="309">
        <v>16</v>
      </c>
      <c r="K30" s="309">
        <v>16</v>
      </c>
      <c r="L30" s="309">
        <v>16</v>
      </c>
      <c r="M30" s="309">
        <v>14</v>
      </c>
      <c r="N30" s="309">
        <v>14</v>
      </c>
      <c r="O30" s="309">
        <v>10</v>
      </c>
      <c r="P30" s="309">
        <v>10</v>
      </c>
      <c r="Q30" s="302"/>
      <c r="R30" s="302"/>
      <c r="S30" s="302"/>
      <c r="T30" s="302"/>
      <c r="U30" s="220">
        <f aca="true" t="shared" si="1" ref="U30:U41">SUM(D30:T30)</f>
        <v>198</v>
      </c>
      <c r="V30" s="298" t="s">
        <v>261</v>
      </c>
      <c r="W30" s="323"/>
      <c r="X30" s="323"/>
      <c r="Y30" s="323"/>
      <c r="Z30" s="323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08"/>
      <c r="AU30" s="224"/>
      <c r="AV30" s="224"/>
      <c r="AW30" s="224"/>
      <c r="AX30" s="224"/>
      <c r="AY30" s="224"/>
      <c r="AZ30" s="224"/>
      <c r="BA30" s="224"/>
      <c r="BB30" s="224"/>
      <c r="BC30" s="224"/>
      <c r="BD30" s="232"/>
      <c r="BE30" s="267"/>
    </row>
    <row r="31" spans="1:57" ht="15.75">
      <c r="A31" s="246"/>
      <c r="B31" s="638"/>
      <c r="C31" s="277" t="s">
        <v>230</v>
      </c>
      <c r="D31" s="239"/>
      <c r="E31" s="239">
        <v>1</v>
      </c>
      <c r="F31" s="239">
        <v>1</v>
      </c>
      <c r="G31" s="239">
        <v>1</v>
      </c>
      <c r="H31" s="239">
        <v>1</v>
      </c>
      <c r="I31" s="239">
        <v>1</v>
      </c>
      <c r="J31" s="239">
        <v>1</v>
      </c>
      <c r="K31" s="239">
        <v>1</v>
      </c>
      <c r="L31" s="239">
        <v>1</v>
      </c>
      <c r="M31" s="239">
        <v>1</v>
      </c>
      <c r="N31" s="239">
        <v>1</v>
      </c>
      <c r="O31" s="239"/>
      <c r="P31" s="239"/>
      <c r="Q31" s="239"/>
      <c r="R31" s="239"/>
      <c r="S31" s="247"/>
      <c r="T31" s="247"/>
      <c r="U31" s="224">
        <f t="shared" si="1"/>
        <v>10</v>
      </c>
      <c r="V31" s="245"/>
      <c r="W31" s="248"/>
      <c r="X31" s="248"/>
      <c r="Y31" s="248"/>
      <c r="Z31" s="248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32"/>
      <c r="AU31" s="224"/>
      <c r="AV31" s="224"/>
      <c r="AW31" s="224"/>
      <c r="AX31" s="224"/>
      <c r="AY31" s="224"/>
      <c r="AZ31" s="224"/>
      <c r="BA31" s="224"/>
      <c r="BB31" s="224"/>
      <c r="BC31" s="224"/>
      <c r="BD31" s="232"/>
      <c r="BE31" s="267"/>
    </row>
    <row r="32" spans="1:57" ht="18" customHeight="1">
      <c r="A32" s="218" t="s">
        <v>85</v>
      </c>
      <c r="B32" s="627" t="s">
        <v>86</v>
      </c>
      <c r="C32" s="440" t="s">
        <v>229</v>
      </c>
      <c r="D32" s="309"/>
      <c r="E32" s="309"/>
      <c r="F32" s="309"/>
      <c r="G32" s="302"/>
      <c r="H32" s="302"/>
      <c r="I32" s="302"/>
      <c r="J32" s="302"/>
      <c r="K32" s="302"/>
      <c r="L32" s="443"/>
      <c r="M32" s="443"/>
      <c r="N32" s="443"/>
      <c r="O32" s="443"/>
      <c r="P32" s="302"/>
      <c r="Q32" s="302"/>
      <c r="R32" s="302"/>
      <c r="S32" s="302"/>
      <c r="T32" s="302"/>
      <c r="U32" s="220">
        <f t="shared" si="1"/>
        <v>0</v>
      </c>
      <c r="V32" s="245"/>
      <c r="W32" s="312">
        <v>12</v>
      </c>
      <c r="X32" s="312">
        <v>10</v>
      </c>
      <c r="Y32" s="312">
        <v>10</v>
      </c>
      <c r="Z32" s="312">
        <v>12</v>
      </c>
      <c r="AA32" s="301">
        <v>10</v>
      </c>
      <c r="AB32" s="301">
        <v>10</v>
      </c>
      <c r="AC32" s="301">
        <v>10</v>
      </c>
      <c r="AD32" s="301">
        <v>10</v>
      </c>
      <c r="AE32" s="301">
        <v>10</v>
      </c>
      <c r="AF32" s="310"/>
      <c r="AG32" s="310"/>
      <c r="AH32" s="310"/>
      <c r="AI32" s="310"/>
      <c r="AJ32" s="310"/>
      <c r="AK32" s="310"/>
      <c r="AL32" s="310"/>
      <c r="AM32" s="310"/>
      <c r="AN32" s="310"/>
      <c r="AO32" s="301"/>
      <c r="AP32" s="301"/>
      <c r="AQ32" s="301"/>
      <c r="AR32" s="301"/>
      <c r="AS32" s="301"/>
      <c r="AT32" s="304"/>
      <c r="AU32" s="220"/>
      <c r="AV32" s="220">
        <f t="shared" si="0"/>
        <v>94</v>
      </c>
      <c r="AW32" s="298" t="s">
        <v>261</v>
      </c>
      <c r="AX32" s="224"/>
      <c r="AY32" s="224"/>
      <c r="AZ32" s="224"/>
      <c r="BA32" s="224"/>
      <c r="BB32" s="224"/>
      <c r="BC32" s="224"/>
      <c r="BD32" s="232"/>
      <c r="BE32" s="267"/>
    </row>
    <row r="33" spans="1:57" ht="15.75">
      <c r="A33" s="246"/>
      <c r="B33" s="628"/>
      <c r="C33" s="277" t="s">
        <v>230</v>
      </c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47"/>
      <c r="T33" s="247"/>
      <c r="U33" s="224">
        <f t="shared" si="1"/>
        <v>0</v>
      </c>
      <c r="V33" s="245"/>
      <c r="W33" s="248">
        <v>1</v>
      </c>
      <c r="X33" s="248">
        <v>1</v>
      </c>
      <c r="Y33" s="248">
        <v>1</v>
      </c>
      <c r="Z33" s="248">
        <v>2</v>
      </c>
      <c r="AA33" s="248">
        <v>1</v>
      </c>
      <c r="AB33" s="248">
        <v>1</v>
      </c>
      <c r="AC33" s="248">
        <v>1</v>
      </c>
      <c r="AD33" s="248">
        <v>1</v>
      </c>
      <c r="AE33" s="248">
        <v>1</v>
      </c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32"/>
      <c r="AU33" s="224"/>
      <c r="AV33" s="224">
        <f t="shared" si="0"/>
        <v>10</v>
      </c>
      <c r="AW33" s="224"/>
      <c r="AX33" s="224"/>
      <c r="AY33" s="224"/>
      <c r="AZ33" s="224"/>
      <c r="BA33" s="224"/>
      <c r="BB33" s="224"/>
      <c r="BC33" s="224"/>
      <c r="BD33" s="232"/>
      <c r="BE33" s="267"/>
    </row>
    <row r="34" spans="1:57" ht="17.25" customHeight="1">
      <c r="A34" s="218" t="s">
        <v>240</v>
      </c>
      <c r="B34" s="612"/>
      <c r="C34" s="440" t="s">
        <v>229</v>
      </c>
      <c r="D34" s="302"/>
      <c r="E34" s="302"/>
      <c r="F34" s="302"/>
      <c r="G34" s="302"/>
      <c r="H34" s="302"/>
      <c r="I34" s="302"/>
      <c r="J34" s="302"/>
      <c r="K34" s="302"/>
      <c r="L34" s="443"/>
      <c r="M34" s="443"/>
      <c r="N34" s="443"/>
      <c r="O34" s="443"/>
      <c r="P34" s="302"/>
      <c r="Q34" s="302"/>
      <c r="R34" s="312"/>
      <c r="S34" s="312"/>
      <c r="T34" s="312"/>
      <c r="U34" s="220">
        <f t="shared" si="1"/>
        <v>0</v>
      </c>
      <c r="V34" s="249"/>
      <c r="W34" s="312"/>
      <c r="X34" s="312"/>
      <c r="Y34" s="312"/>
      <c r="Z34" s="312"/>
      <c r="AA34" s="310"/>
      <c r="AB34" s="310"/>
      <c r="AC34" s="310"/>
      <c r="AD34" s="310"/>
      <c r="AE34" s="310"/>
      <c r="AF34" s="301">
        <v>36</v>
      </c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01"/>
      <c r="AS34" s="301"/>
      <c r="AT34" s="308"/>
      <c r="AU34" s="224"/>
      <c r="AV34" s="224">
        <f t="shared" si="0"/>
        <v>36</v>
      </c>
      <c r="AW34" s="240" t="s">
        <v>9</v>
      </c>
      <c r="AX34" s="224"/>
      <c r="AY34" s="224"/>
      <c r="AZ34" s="224"/>
      <c r="BA34" s="224"/>
      <c r="BB34" s="224"/>
      <c r="BC34" s="224"/>
      <c r="BD34" s="232"/>
      <c r="BE34" s="267"/>
    </row>
    <row r="35" spans="1:57" ht="17.25" customHeight="1">
      <c r="A35" s="222"/>
      <c r="B35" s="613"/>
      <c r="C35" s="277" t="s">
        <v>230</v>
      </c>
      <c r="D35" s="239"/>
      <c r="E35" s="239"/>
      <c r="F35" s="239"/>
      <c r="G35" s="239"/>
      <c r="H35" s="239"/>
      <c r="I35" s="239"/>
      <c r="J35" s="239"/>
      <c r="K35" s="231"/>
      <c r="L35" s="239"/>
      <c r="M35" s="239"/>
      <c r="N35" s="239"/>
      <c r="O35" s="231"/>
      <c r="P35" s="231"/>
      <c r="Q35" s="231"/>
      <c r="R35" s="231"/>
      <c r="S35" s="231"/>
      <c r="T35" s="231"/>
      <c r="U35" s="220">
        <f t="shared" si="1"/>
        <v>0</v>
      </c>
      <c r="V35" s="250"/>
      <c r="W35" s="231"/>
      <c r="X35" s="231"/>
      <c r="Y35" s="231"/>
      <c r="Z35" s="231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21"/>
      <c r="AS35" s="221"/>
      <c r="AT35" s="232"/>
      <c r="AU35" s="224"/>
      <c r="AV35" s="224">
        <f t="shared" si="0"/>
        <v>0</v>
      </c>
      <c r="AW35" s="224"/>
      <c r="AX35" s="224"/>
      <c r="AY35" s="224"/>
      <c r="AZ35" s="224"/>
      <c r="BA35" s="224"/>
      <c r="BB35" s="224"/>
      <c r="BC35" s="224"/>
      <c r="BD35" s="232"/>
      <c r="BE35" s="267"/>
    </row>
    <row r="36" spans="1:57" ht="15" customHeight="1">
      <c r="A36" s="251" t="s">
        <v>241</v>
      </c>
      <c r="B36" s="252"/>
      <c r="C36" s="441" t="s">
        <v>229</v>
      </c>
      <c r="D36" s="443"/>
      <c r="E36" s="443"/>
      <c r="F36" s="443"/>
      <c r="G36" s="434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220">
        <f t="shared" si="1"/>
        <v>0</v>
      </c>
      <c r="V36" s="253"/>
      <c r="W36" s="448"/>
      <c r="X36" s="481"/>
      <c r="Y36" s="481"/>
      <c r="Z36" s="481"/>
      <c r="AA36" s="310"/>
      <c r="AB36" s="310"/>
      <c r="AC36" s="310"/>
      <c r="AD36" s="310"/>
      <c r="AE36" s="301"/>
      <c r="AF36" s="301"/>
      <c r="AG36" s="301">
        <v>36</v>
      </c>
      <c r="AH36" s="301">
        <v>36</v>
      </c>
      <c r="AI36" s="301">
        <v>36</v>
      </c>
      <c r="AJ36" s="310"/>
      <c r="AK36" s="310"/>
      <c r="AL36" s="310"/>
      <c r="AM36" s="310"/>
      <c r="AN36" s="310"/>
      <c r="AO36" s="310"/>
      <c r="AP36" s="310"/>
      <c r="AQ36" s="310"/>
      <c r="AR36" s="301"/>
      <c r="AS36" s="301"/>
      <c r="AT36" s="308"/>
      <c r="AU36" s="224"/>
      <c r="AV36" s="224">
        <f t="shared" si="0"/>
        <v>108</v>
      </c>
      <c r="AW36" s="240" t="s">
        <v>9</v>
      </c>
      <c r="AX36" s="224"/>
      <c r="AY36" s="224"/>
      <c r="AZ36" s="224"/>
      <c r="BA36" s="224"/>
      <c r="BB36" s="224"/>
      <c r="BC36" s="224"/>
      <c r="BD36" s="232"/>
      <c r="BE36" s="267"/>
    </row>
    <row r="37" spans="1:57" ht="14.25" customHeight="1">
      <c r="A37" s="222"/>
      <c r="B37" s="223"/>
      <c r="C37" s="277" t="s">
        <v>230</v>
      </c>
      <c r="D37" s="239"/>
      <c r="E37" s="239"/>
      <c r="F37" s="239"/>
      <c r="G37" s="239"/>
      <c r="H37" s="239"/>
      <c r="I37" s="239"/>
      <c r="J37" s="239"/>
      <c r="K37" s="231"/>
      <c r="L37" s="239"/>
      <c r="M37" s="239"/>
      <c r="N37" s="239"/>
      <c r="O37" s="231"/>
      <c r="P37" s="231"/>
      <c r="Q37" s="231"/>
      <c r="R37" s="231"/>
      <c r="S37" s="231"/>
      <c r="T37" s="231"/>
      <c r="U37" s="220">
        <f t="shared" si="1"/>
        <v>0</v>
      </c>
      <c r="V37" s="253"/>
      <c r="W37" s="231"/>
      <c r="X37" s="231"/>
      <c r="Y37" s="231"/>
      <c r="Z37" s="231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21"/>
      <c r="AS37" s="221"/>
      <c r="AT37" s="232"/>
      <c r="AU37" s="224"/>
      <c r="AV37" s="224">
        <f t="shared" si="0"/>
        <v>0</v>
      </c>
      <c r="AW37" s="224"/>
      <c r="AX37" s="224"/>
      <c r="AY37" s="224"/>
      <c r="AZ37" s="224"/>
      <c r="BA37" s="224"/>
      <c r="BB37" s="224"/>
      <c r="BC37" s="224"/>
      <c r="BD37" s="232"/>
      <c r="BE37" s="267"/>
    </row>
    <row r="38" spans="1:57" ht="15.75">
      <c r="A38" s="449" t="s">
        <v>242</v>
      </c>
      <c r="B38" s="614" t="s">
        <v>243</v>
      </c>
      <c r="C38" s="450"/>
      <c r="D38" s="451"/>
      <c r="E38" s="451"/>
      <c r="F38" s="451"/>
      <c r="G38" s="451"/>
      <c r="H38" s="451"/>
      <c r="I38" s="451"/>
      <c r="J38" s="451"/>
      <c r="K38" s="451"/>
      <c r="L38" s="452"/>
      <c r="M38" s="452"/>
      <c r="N38" s="452"/>
      <c r="O38" s="452"/>
      <c r="P38" s="451"/>
      <c r="Q38" s="451"/>
      <c r="R38" s="453"/>
      <c r="S38" s="453"/>
      <c r="T38" s="453"/>
      <c r="U38" s="220">
        <f t="shared" si="1"/>
        <v>0</v>
      </c>
      <c r="V38" s="224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>
        <v>36</v>
      </c>
      <c r="AL38" s="458">
        <v>36</v>
      </c>
      <c r="AM38" s="458">
        <v>36</v>
      </c>
      <c r="AN38" s="458">
        <v>36</v>
      </c>
      <c r="AO38" s="458"/>
      <c r="AP38" s="458"/>
      <c r="AQ38" s="458"/>
      <c r="AR38" s="458"/>
      <c r="AS38" s="458"/>
      <c r="AT38" s="459"/>
      <c r="AU38" s="224"/>
      <c r="AV38" s="220">
        <f>SUM(W38:AR38)</f>
        <v>144</v>
      </c>
      <c r="AW38" s="240" t="s">
        <v>9</v>
      </c>
      <c r="AX38" s="224"/>
      <c r="AY38" s="224"/>
      <c r="AZ38" s="224"/>
      <c r="BA38" s="224"/>
      <c r="BB38" s="224"/>
      <c r="BC38" s="224"/>
      <c r="BD38" s="228">
        <f aca="true" t="shared" si="2" ref="BD38:BD43">U38+AV38</f>
        <v>144</v>
      </c>
      <c r="BE38" s="267"/>
    </row>
    <row r="39" spans="1:57" ht="15.75">
      <c r="A39" s="454"/>
      <c r="B39" s="615"/>
      <c r="C39" s="455"/>
      <c r="D39" s="456"/>
      <c r="E39" s="456"/>
      <c r="F39" s="456"/>
      <c r="G39" s="456"/>
      <c r="H39" s="456"/>
      <c r="I39" s="456"/>
      <c r="J39" s="456"/>
      <c r="K39" s="457"/>
      <c r="L39" s="456"/>
      <c r="M39" s="456"/>
      <c r="N39" s="456"/>
      <c r="O39" s="457"/>
      <c r="P39" s="457"/>
      <c r="Q39" s="457"/>
      <c r="R39" s="457"/>
      <c r="S39" s="457"/>
      <c r="T39" s="457"/>
      <c r="U39" s="220">
        <f t="shared" si="1"/>
        <v>0</v>
      </c>
      <c r="V39" s="224"/>
      <c r="W39" s="460"/>
      <c r="X39" s="460"/>
      <c r="Y39" s="460"/>
      <c r="Z39" s="460"/>
      <c r="AA39" s="460"/>
      <c r="AB39" s="460"/>
      <c r="AC39" s="460"/>
      <c r="AD39" s="460"/>
      <c r="AE39" s="460"/>
      <c r="AF39" s="460"/>
      <c r="AG39" s="460"/>
      <c r="AH39" s="460"/>
      <c r="AI39" s="460"/>
      <c r="AJ39" s="460"/>
      <c r="AK39" s="460"/>
      <c r="AL39" s="460"/>
      <c r="AM39" s="460"/>
      <c r="AN39" s="460"/>
      <c r="AO39" s="460"/>
      <c r="AP39" s="460"/>
      <c r="AQ39" s="460"/>
      <c r="AR39" s="460"/>
      <c r="AS39" s="460"/>
      <c r="AT39" s="459"/>
      <c r="AU39" s="224"/>
      <c r="AV39" s="224">
        <f>SUM(W39:AR39)</f>
        <v>0</v>
      </c>
      <c r="AW39" s="224"/>
      <c r="AX39" s="224"/>
      <c r="AY39" s="224"/>
      <c r="AZ39" s="224"/>
      <c r="BA39" s="224"/>
      <c r="BB39" s="224"/>
      <c r="BC39" s="224"/>
      <c r="BD39" s="232">
        <f t="shared" si="2"/>
        <v>0</v>
      </c>
      <c r="BE39" s="267"/>
    </row>
    <row r="40" spans="1:57" ht="19.5" customHeight="1">
      <c r="A40" s="461" t="s">
        <v>244</v>
      </c>
      <c r="B40" s="462" t="s">
        <v>245</v>
      </c>
      <c r="C40" s="463"/>
      <c r="D40" s="464"/>
      <c r="E40" s="464"/>
      <c r="F40" s="464"/>
      <c r="G40" s="464"/>
      <c r="H40" s="464"/>
      <c r="I40" s="464"/>
      <c r="J40" s="464"/>
      <c r="K40" s="464"/>
      <c r="L40" s="465"/>
      <c r="M40" s="466"/>
      <c r="N40" s="465"/>
      <c r="O40" s="466"/>
      <c r="P40" s="464"/>
      <c r="Q40" s="464"/>
      <c r="R40" s="464"/>
      <c r="S40" s="464"/>
      <c r="T40" s="464"/>
      <c r="U40" s="220">
        <f t="shared" si="1"/>
        <v>0</v>
      </c>
      <c r="V40" s="258"/>
      <c r="W40" s="470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>
        <v>36</v>
      </c>
      <c r="AP40" s="475">
        <v>36</v>
      </c>
      <c r="AQ40" s="475">
        <v>36</v>
      </c>
      <c r="AR40" s="475">
        <v>36</v>
      </c>
      <c r="AS40" s="476"/>
      <c r="AT40" s="477"/>
      <c r="AU40" s="224"/>
      <c r="AV40" s="220">
        <f>SUM(W40:AS40)</f>
        <v>144</v>
      </c>
      <c r="AW40" s="224"/>
      <c r="AX40" s="224"/>
      <c r="AY40" s="224"/>
      <c r="AZ40" s="224"/>
      <c r="BA40" s="224"/>
      <c r="BB40" s="224"/>
      <c r="BC40" s="224"/>
      <c r="BD40" s="228">
        <f t="shared" si="2"/>
        <v>144</v>
      </c>
      <c r="BE40" s="267"/>
    </row>
    <row r="41" spans="1:57" ht="15.75">
      <c r="A41" s="467"/>
      <c r="B41" s="468" t="s">
        <v>246</v>
      </c>
      <c r="C41" s="463"/>
      <c r="D41" s="469"/>
      <c r="E41" s="469"/>
      <c r="F41" s="469"/>
      <c r="G41" s="469"/>
      <c r="H41" s="469"/>
      <c r="I41" s="469"/>
      <c r="J41" s="469"/>
      <c r="K41" s="470"/>
      <c r="L41" s="471"/>
      <c r="M41" s="472"/>
      <c r="N41" s="471"/>
      <c r="O41" s="473"/>
      <c r="P41" s="470"/>
      <c r="Q41" s="470"/>
      <c r="R41" s="470"/>
      <c r="S41" s="470"/>
      <c r="T41" s="470"/>
      <c r="U41" s="220">
        <f t="shared" si="1"/>
        <v>0</v>
      </c>
      <c r="V41" s="258"/>
      <c r="W41" s="470"/>
      <c r="X41" s="470"/>
      <c r="Y41" s="470"/>
      <c r="Z41" s="470"/>
      <c r="AA41" s="470"/>
      <c r="AB41" s="470"/>
      <c r="AC41" s="470"/>
      <c r="AD41" s="470"/>
      <c r="AE41" s="470"/>
      <c r="AF41" s="470"/>
      <c r="AG41" s="470"/>
      <c r="AH41" s="470"/>
      <c r="AI41" s="470"/>
      <c r="AJ41" s="470"/>
      <c r="AK41" s="470"/>
      <c r="AL41" s="470"/>
      <c r="AM41" s="470"/>
      <c r="AN41" s="470"/>
      <c r="AO41" s="478"/>
      <c r="AP41" s="479"/>
      <c r="AQ41" s="479"/>
      <c r="AR41" s="466"/>
      <c r="AS41" s="466">
        <v>36</v>
      </c>
      <c r="AT41" s="480">
        <v>36</v>
      </c>
      <c r="AU41" s="261"/>
      <c r="AV41" s="224">
        <f>SUM(W41:AT41)</f>
        <v>72</v>
      </c>
      <c r="AW41" s="224"/>
      <c r="AX41" s="224"/>
      <c r="AY41" s="224"/>
      <c r="AZ41" s="224"/>
      <c r="BA41" s="224"/>
      <c r="BB41" s="224"/>
      <c r="BC41" s="224"/>
      <c r="BD41" s="232">
        <f t="shared" si="2"/>
        <v>72</v>
      </c>
      <c r="BE41" s="267"/>
    </row>
    <row r="42" spans="1:57" ht="15.75">
      <c r="A42" s="616" t="s">
        <v>247</v>
      </c>
      <c r="B42" s="617"/>
      <c r="C42" s="618"/>
      <c r="D42" s="227">
        <f>D8+D10+D12+D14+D16+D18+D20+D22+D24+D26+D28+D30+D32+D34+D36+D38+D40</f>
        <v>36</v>
      </c>
      <c r="E42" s="227">
        <f>E8+E10+E12+E14+E16+E18+E20+E22+E24+E26+E27+E28+E30+E32+E34+E36+E38+E40+E41</f>
        <v>36</v>
      </c>
      <c r="F42" s="227">
        <f aca="true" t="shared" si="3" ref="F42:U42">F8+F10+F12+F14+F16+F18+F20+F22+F24+F26+F27+F28+F30+F32+F34+F36+F38+F40+F41</f>
        <v>36</v>
      </c>
      <c r="G42" s="227">
        <f t="shared" si="3"/>
        <v>34</v>
      </c>
      <c r="H42" s="227">
        <f t="shared" si="3"/>
        <v>30</v>
      </c>
      <c r="I42" s="227">
        <f t="shared" si="3"/>
        <v>32</v>
      </c>
      <c r="J42" s="227">
        <f t="shared" si="3"/>
        <v>34</v>
      </c>
      <c r="K42" s="227">
        <f t="shared" si="3"/>
        <v>34</v>
      </c>
      <c r="L42" s="227">
        <f t="shared" si="3"/>
        <v>36</v>
      </c>
      <c r="M42" s="227">
        <f t="shared" si="3"/>
        <v>36</v>
      </c>
      <c r="N42" s="227">
        <f t="shared" si="3"/>
        <v>32</v>
      </c>
      <c r="O42" s="227">
        <f t="shared" si="3"/>
        <v>24</v>
      </c>
      <c r="P42" s="227">
        <f t="shared" si="3"/>
        <v>10</v>
      </c>
      <c r="Q42" s="227">
        <f t="shared" si="3"/>
        <v>36</v>
      </c>
      <c r="R42" s="227">
        <f t="shared" si="3"/>
        <v>36</v>
      </c>
      <c r="S42" s="227">
        <f t="shared" si="3"/>
        <v>36</v>
      </c>
      <c r="T42" s="227">
        <f t="shared" si="3"/>
        <v>36</v>
      </c>
      <c r="U42" s="262">
        <f t="shared" si="3"/>
        <v>554</v>
      </c>
      <c r="V42" s="262"/>
      <c r="W42" s="227">
        <f aca="true" t="shared" si="4" ref="W42:AV42">W8+W10+W12+W14+W16+W18+W20+W22+W24+W26+W27+W28+W30+W32+W34+W36+W38+W40+W41</f>
        <v>36</v>
      </c>
      <c r="X42" s="227">
        <f>X8+X10+X12+X14+X16+X18+X20+X22+X24+X26+X27+X28+X30+X32+X34+X36+X38+X40+X41</f>
        <v>36</v>
      </c>
      <c r="Y42" s="227">
        <f t="shared" si="4"/>
        <v>36</v>
      </c>
      <c r="Z42" s="227">
        <f t="shared" si="4"/>
        <v>34</v>
      </c>
      <c r="AA42" s="227">
        <f t="shared" si="4"/>
        <v>26</v>
      </c>
      <c r="AB42" s="227">
        <f t="shared" si="4"/>
        <v>28</v>
      </c>
      <c r="AC42" s="227">
        <f t="shared" si="4"/>
        <v>30</v>
      </c>
      <c r="AD42" s="227">
        <f t="shared" si="4"/>
        <v>28</v>
      </c>
      <c r="AE42" s="227">
        <f t="shared" si="4"/>
        <v>30</v>
      </c>
      <c r="AF42" s="227">
        <f t="shared" si="4"/>
        <v>50</v>
      </c>
      <c r="AG42" s="227">
        <f t="shared" si="4"/>
        <v>36</v>
      </c>
      <c r="AH42" s="227">
        <f t="shared" si="4"/>
        <v>36</v>
      </c>
      <c r="AI42" s="227">
        <f t="shared" si="4"/>
        <v>36</v>
      </c>
      <c r="AJ42" s="227">
        <f t="shared" si="4"/>
        <v>0</v>
      </c>
      <c r="AK42" s="227">
        <f t="shared" si="4"/>
        <v>36</v>
      </c>
      <c r="AL42" s="227">
        <f t="shared" si="4"/>
        <v>36</v>
      </c>
      <c r="AM42" s="227">
        <f t="shared" si="4"/>
        <v>36</v>
      </c>
      <c r="AN42" s="227">
        <f t="shared" si="4"/>
        <v>36</v>
      </c>
      <c r="AO42" s="227">
        <f t="shared" si="4"/>
        <v>36</v>
      </c>
      <c r="AP42" s="227">
        <f t="shared" si="4"/>
        <v>36</v>
      </c>
      <c r="AQ42" s="227">
        <f t="shared" si="4"/>
        <v>36</v>
      </c>
      <c r="AR42" s="227">
        <f t="shared" si="4"/>
        <v>36</v>
      </c>
      <c r="AS42" s="227">
        <f t="shared" si="4"/>
        <v>36</v>
      </c>
      <c r="AT42" s="227">
        <f t="shared" si="4"/>
        <v>36</v>
      </c>
      <c r="AU42" s="227">
        <f t="shared" si="4"/>
        <v>0</v>
      </c>
      <c r="AV42" s="227">
        <f t="shared" si="4"/>
        <v>802</v>
      </c>
      <c r="AW42" s="262"/>
      <c r="AX42" s="262"/>
      <c r="AY42" s="262"/>
      <c r="AZ42" s="262"/>
      <c r="BA42" s="262"/>
      <c r="BB42" s="262"/>
      <c r="BC42" s="262"/>
      <c r="BD42" s="228">
        <f t="shared" si="2"/>
        <v>1356</v>
      </c>
      <c r="BE42" s="267"/>
    </row>
    <row r="43" spans="1:57" ht="15.75">
      <c r="A43" s="616" t="s">
        <v>248</v>
      </c>
      <c r="B43" s="617"/>
      <c r="C43" s="618"/>
      <c r="D43" s="227">
        <f>D9+D11+D13+D15+D17+D19+D21+D23+D25+D28+D31+D33+D35+D37</f>
        <v>0</v>
      </c>
      <c r="E43" s="227">
        <f>E9+E11+E13+E15+E17+E19+E21+E23+E25+E29+E33+E35+E37+E39</f>
        <v>0</v>
      </c>
      <c r="F43" s="227">
        <f aca="true" t="shared" si="5" ref="F43:U43">F9+F11+F13+F15+F17+F19+F21+F23+F25+F29+F33+F35+F37+F39</f>
        <v>0</v>
      </c>
      <c r="G43" s="227">
        <f t="shared" si="5"/>
        <v>0</v>
      </c>
      <c r="H43" s="227">
        <f t="shared" si="5"/>
        <v>0</v>
      </c>
      <c r="I43" s="227">
        <f t="shared" si="5"/>
        <v>0</v>
      </c>
      <c r="J43" s="227">
        <f t="shared" si="5"/>
        <v>1</v>
      </c>
      <c r="K43" s="227">
        <f t="shared" si="5"/>
        <v>3</v>
      </c>
      <c r="L43" s="227">
        <f t="shared" si="5"/>
        <v>3</v>
      </c>
      <c r="M43" s="227">
        <f t="shared" si="5"/>
        <v>3</v>
      </c>
      <c r="N43" s="227">
        <f t="shared" si="5"/>
        <v>2</v>
      </c>
      <c r="O43" s="227">
        <f t="shared" si="5"/>
        <v>0</v>
      </c>
      <c r="P43" s="227">
        <f t="shared" si="5"/>
        <v>0</v>
      </c>
      <c r="Q43" s="227">
        <f t="shared" si="5"/>
        <v>0</v>
      </c>
      <c r="R43" s="227">
        <f t="shared" si="5"/>
        <v>0</v>
      </c>
      <c r="S43" s="227">
        <f t="shared" si="5"/>
        <v>0</v>
      </c>
      <c r="T43" s="227">
        <f t="shared" si="5"/>
        <v>0</v>
      </c>
      <c r="U43" s="262">
        <f t="shared" si="5"/>
        <v>12</v>
      </c>
      <c r="V43" s="262"/>
      <c r="W43" s="227">
        <f aca="true" t="shared" si="6" ref="W43:AV43">W9+W11+W13+W15+W17+W19+W21+W23+W25+W29+W33+W35+W37+W39</f>
        <v>1</v>
      </c>
      <c r="X43" s="227">
        <f t="shared" si="6"/>
        <v>1</v>
      </c>
      <c r="Y43" s="227">
        <f t="shared" si="6"/>
        <v>2</v>
      </c>
      <c r="Z43" s="227">
        <f t="shared" si="6"/>
        <v>3</v>
      </c>
      <c r="AA43" s="227">
        <f t="shared" si="6"/>
        <v>2</v>
      </c>
      <c r="AB43" s="227">
        <f t="shared" si="6"/>
        <v>2</v>
      </c>
      <c r="AC43" s="227">
        <f t="shared" si="6"/>
        <v>2</v>
      </c>
      <c r="AD43" s="227">
        <f t="shared" si="6"/>
        <v>3</v>
      </c>
      <c r="AE43" s="227">
        <f t="shared" si="6"/>
        <v>3</v>
      </c>
      <c r="AF43" s="227">
        <f t="shared" si="6"/>
        <v>2</v>
      </c>
      <c r="AG43" s="227">
        <f t="shared" si="6"/>
        <v>1</v>
      </c>
      <c r="AH43" s="227">
        <f t="shared" si="6"/>
        <v>0</v>
      </c>
      <c r="AI43" s="227">
        <f t="shared" si="6"/>
        <v>0</v>
      </c>
      <c r="AJ43" s="227">
        <f t="shared" si="6"/>
        <v>0</v>
      </c>
      <c r="AK43" s="227">
        <f t="shared" si="6"/>
        <v>0</v>
      </c>
      <c r="AL43" s="227">
        <f t="shared" si="6"/>
        <v>0</v>
      </c>
      <c r="AM43" s="227">
        <f t="shared" si="6"/>
        <v>0</v>
      </c>
      <c r="AN43" s="227">
        <f t="shared" si="6"/>
        <v>0</v>
      </c>
      <c r="AO43" s="227">
        <f t="shared" si="6"/>
        <v>0</v>
      </c>
      <c r="AP43" s="227">
        <f t="shared" si="6"/>
        <v>0</v>
      </c>
      <c r="AQ43" s="227">
        <f t="shared" si="6"/>
        <v>0</v>
      </c>
      <c r="AR43" s="227">
        <f t="shared" si="6"/>
        <v>0</v>
      </c>
      <c r="AS43" s="227">
        <f t="shared" si="6"/>
        <v>0</v>
      </c>
      <c r="AT43" s="227">
        <f t="shared" si="6"/>
        <v>0</v>
      </c>
      <c r="AU43" s="227">
        <f t="shared" si="6"/>
        <v>0</v>
      </c>
      <c r="AV43" s="227">
        <f t="shared" si="6"/>
        <v>20</v>
      </c>
      <c r="AW43" s="263"/>
      <c r="AX43" s="263"/>
      <c r="AY43" s="263"/>
      <c r="AZ43" s="263"/>
      <c r="BA43" s="263"/>
      <c r="BB43" s="263"/>
      <c r="BC43" s="263"/>
      <c r="BD43" s="228">
        <f t="shared" si="2"/>
        <v>32</v>
      </c>
      <c r="BE43" s="267"/>
    </row>
    <row r="44" spans="1:57" ht="15.75">
      <c r="A44" s="616" t="s">
        <v>249</v>
      </c>
      <c r="B44" s="617"/>
      <c r="C44" s="618"/>
      <c r="D44" s="264">
        <f>D42+D43</f>
        <v>36</v>
      </c>
      <c r="E44" s="264">
        <f>E42+E43</f>
        <v>36</v>
      </c>
      <c r="F44" s="264">
        <f aca="true" t="shared" si="7" ref="F44:U44">F42+F43</f>
        <v>36</v>
      </c>
      <c r="G44" s="264">
        <f t="shared" si="7"/>
        <v>34</v>
      </c>
      <c r="H44" s="264">
        <f t="shared" si="7"/>
        <v>30</v>
      </c>
      <c r="I44" s="264">
        <f t="shared" si="7"/>
        <v>32</v>
      </c>
      <c r="J44" s="264">
        <f t="shared" si="7"/>
        <v>35</v>
      </c>
      <c r="K44" s="264">
        <f t="shared" si="7"/>
        <v>37</v>
      </c>
      <c r="L44" s="264">
        <f t="shared" si="7"/>
        <v>39</v>
      </c>
      <c r="M44" s="264">
        <f t="shared" si="7"/>
        <v>39</v>
      </c>
      <c r="N44" s="264">
        <f t="shared" si="7"/>
        <v>34</v>
      </c>
      <c r="O44" s="264">
        <f t="shared" si="7"/>
        <v>24</v>
      </c>
      <c r="P44" s="264">
        <f t="shared" si="7"/>
        <v>10</v>
      </c>
      <c r="Q44" s="264">
        <f t="shared" si="7"/>
        <v>36</v>
      </c>
      <c r="R44" s="264">
        <f t="shared" si="7"/>
        <v>36</v>
      </c>
      <c r="S44" s="264">
        <f t="shared" si="7"/>
        <v>36</v>
      </c>
      <c r="T44" s="264">
        <f t="shared" si="7"/>
        <v>36</v>
      </c>
      <c r="U44" s="265">
        <f t="shared" si="7"/>
        <v>566</v>
      </c>
      <c r="V44" s="265"/>
      <c r="W44" s="264">
        <f aca="true" t="shared" si="8" ref="W44:AV44">W42+W43</f>
        <v>37</v>
      </c>
      <c r="X44" s="264">
        <f t="shared" si="8"/>
        <v>37</v>
      </c>
      <c r="Y44" s="264">
        <f t="shared" si="8"/>
        <v>38</v>
      </c>
      <c r="Z44" s="264">
        <f t="shared" si="8"/>
        <v>37</v>
      </c>
      <c r="AA44" s="264">
        <f t="shared" si="8"/>
        <v>28</v>
      </c>
      <c r="AB44" s="264">
        <f t="shared" si="8"/>
        <v>30</v>
      </c>
      <c r="AC44" s="264">
        <f t="shared" si="8"/>
        <v>32</v>
      </c>
      <c r="AD44" s="264">
        <f t="shared" si="8"/>
        <v>31</v>
      </c>
      <c r="AE44" s="264">
        <f t="shared" si="8"/>
        <v>33</v>
      </c>
      <c r="AF44" s="264">
        <f t="shared" si="8"/>
        <v>52</v>
      </c>
      <c r="AG44" s="264">
        <f t="shared" si="8"/>
        <v>37</v>
      </c>
      <c r="AH44" s="264">
        <f t="shared" si="8"/>
        <v>36</v>
      </c>
      <c r="AI44" s="264">
        <f t="shared" si="8"/>
        <v>36</v>
      </c>
      <c r="AJ44" s="264">
        <f t="shared" si="8"/>
        <v>0</v>
      </c>
      <c r="AK44" s="264">
        <f t="shared" si="8"/>
        <v>36</v>
      </c>
      <c r="AL44" s="264">
        <f t="shared" si="8"/>
        <v>36</v>
      </c>
      <c r="AM44" s="264">
        <f t="shared" si="8"/>
        <v>36</v>
      </c>
      <c r="AN44" s="264">
        <f t="shared" si="8"/>
        <v>36</v>
      </c>
      <c r="AO44" s="264">
        <f t="shared" si="8"/>
        <v>36</v>
      </c>
      <c r="AP44" s="264">
        <f t="shared" si="8"/>
        <v>36</v>
      </c>
      <c r="AQ44" s="264">
        <f t="shared" si="8"/>
        <v>36</v>
      </c>
      <c r="AR44" s="264">
        <f t="shared" si="8"/>
        <v>36</v>
      </c>
      <c r="AS44" s="264">
        <f t="shared" si="8"/>
        <v>36</v>
      </c>
      <c r="AT44" s="264">
        <f t="shared" si="8"/>
        <v>36</v>
      </c>
      <c r="AU44" s="264">
        <f t="shared" si="8"/>
        <v>0</v>
      </c>
      <c r="AV44" s="264">
        <f t="shared" si="8"/>
        <v>822</v>
      </c>
      <c r="AW44" s="261"/>
      <c r="AX44" s="261"/>
      <c r="AY44" s="261"/>
      <c r="AZ44" s="261"/>
      <c r="BA44" s="261"/>
      <c r="BB44" s="261"/>
      <c r="BC44" s="261"/>
      <c r="BD44" s="264">
        <f>BD42+BD43</f>
        <v>1388</v>
      </c>
      <c r="BE44" s="267"/>
    </row>
    <row r="45" spans="1:57" ht="15.75">
      <c r="A45" s="266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8"/>
      <c r="N45" s="267"/>
      <c r="O45" s="267"/>
      <c r="P45" s="267"/>
      <c r="Q45" s="267"/>
      <c r="R45" s="267"/>
      <c r="S45" s="267"/>
      <c r="T45" s="269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9"/>
      <c r="AK45" s="268"/>
      <c r="AL45" s="267"/>
      <c r="AM45" s="267"/>
      <c r="AN45" s="267"/>
      <c r="AO45" s="267"/>
      <c r="AP45" s="267"/>
      <c r="AQ45" s="267"/>
      <c r="AR45" s="267"/>
      <c r="AS45" s="269"/>
      <c r="AT45" s="269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</row>
  </sheetData>
  <sheetProtection/>
  <mergeCells count="32">
    <mergeCell ref="C28:C29"/>
    <mergeCell ref="D28:D29"/>
    <mergeCell ref="B28:B29"/>
    <mergeCell ref="B32:B33"/>
    <mergeCell ref="B16:B17"/>
    <mergeCell ref="A18:A19"/>
    <mergeCell ref="B12:B13"/>
    <mergeCell ref="B18:B19"/>
    <mergeCell ref="A20:A21"/>
    <mergeCell ref="A22:A23"/>
    <mergeCell ref="A24:A25"/>
    <mergeCell ref="B24:B25"/>
    <mergeCell ref="B30:B31"/>
    <mergeCell ref="B34:B35"/>
    <mergeCell ref="B38:B39"/>
    <mergeCell ref="A42:C42"/>
    <mergeCell ref="A43:C43"/>
    <mergeCell ref="A44:C44"/>
    <mergeCell ref="B8:B9"/>
    <mergeCell ref="B10:B11"/>
    <mergeCell ref="B14:B15"/>
    <mergeCell ref="B20:B21"/>
    <mergeCell ref="B22:B23"/>
    <mergeCell ref="A1:BE1"/>
    <mergeCell ref="A2:A7"/>
    <mergeCell ref="B2:B7"/>
    <mergeCell ref="C2:C7"/>
    <mergeCell ref="AV2:AX2"/>
    <mergeCell ref="AZ2:BC2"/>
    <mergeCell ref="BD2:BD7"/>
    <mergeCell ref="D3:BC3"/>
    <mergeCell ref="D6:BC6"/>
  </mergeCells>
  <printOptions/>
  <pageMargins left="0.31496062992125984" right="0.11811023622047245" top="0.5511811023622047" bottom="0.15748031496062992" header="0.31496062992125984" footer="0.11811023622047245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7"/>
  <sheetViews>
    <sheetView zoomScale="80" zoomScaleNormal="80" zoomScalePageLayoutView="0" workbookViewId="0" topLeftCell="A13">
      <selection activeCell="B34" sqref="B34:B35"/>
    </sheetView>
  </sheetViews>
  <sheetFormatPr defaultColWidth="9.140625" defaultRowHeight="15"/>
  <cols>
    <col min="1" max="1" width="10.7109375" style="0" customWidth="1"/>
    <col min="2" max="2" width="20.00390625" style="0" customWidth="1"/>
    <col min="3" max="3" width="12.140625" style="0" customWidth="1"/>
    <col min="4" max="4" width="4.7109375" style="0" customWidth="1"/>
    <col min="5" max="5" width="5.00390625" style="0" customWidth="1"/>
    <col min="6" max="6" width="4.57421875" style="0" customWidth="1"/>
    <col min="7" max="7" width="4.7109375" style="0" customWidth="1"/>
    <col min="8" max="8" width="4.28125" style="0" customWidth="1"/>
    <col min="9" max="9" width="4.8515625" style="0" customWidth="1"/>
    <col min="10" max="10" width="4.281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28125" style="0" customWidth="1"/>
    <col min="15" max="15" width="5.00390625" style="0" customWidth="1"/>
    <col min="16" max="16" width="5.421875" style="0" customWidth="1"/>
    <col min="17" max="17" width="5.00390625" style="0" customWidth="1"/>
    <col min="18" max="18" width="4.00390625" style="0" customWidth="1"/>
    <col min="19" max="20" width="4.421875" style="0" customWidth="1"/>
    <col min="21" max="21" width="5.00390625" style="0" customWidth="1"/>
    <col min="22" max="22" width="4.140625" style="0" customWidth="1"/>
    <col min="23" max="23" width="4.28125" style="0" customWidth="1"/>
    <col min="24" max="24" width="4.57421875" style="0" customWidth="1"/>
    <col min="25" max="25" width="4.421875" style="0" customWidth="1"/>
    <col min="26" max="29" width="4.28125" style="0" customWidth="1"/>
    <col min="30" max="32" width="4.7109375" style="0" customWidth="1"/>
    <col min="33" max="33" width="4.57421875" style="0" customWidth="1"/>
    <col min="34" max="34" width="4.00390625" style="0" customWidth="1"/>
    <col min="35" max="35" width="3.7109375" style="0" customWidth="1"/>
    <col min="36" max="36" width="4.421875" style="0" customWidth="1"/>
    <col min="37" max="37" width="3.57421875" style="0" customWidth="1"/>
    <col min="38" max="38" width="4.28125" style="0" customWidth="1"/>
    <col min="39" max="39" width="4.140625" style="0" customWidth="1"/>
    <col min="40" max="40" width="3.8515625" style="0" customWidth="1"/>
    <col min="41" max="41" width="4.00390625" style="0" customWidth="1"/>
    <col min="42" max="43" width="3.7109375" style="0" customWidth="1"/>
    <col min="44" max="44" width="4.00390625" style="0" customWidth="1"/>
    <col min="45" max="45" width="3.57421875" style="0" customWidth="1"/>
    <col min="46" max="47" width="3.7109375" style="0" customWidth="1"/>
    <col min="48" max="48" width="4.7109375" style="0" customWidth="1"/>
    <col min="49" max="49" width="4.421875" style="0" customWidth="1"/>
    <col min="50" max="50" width="3.7109375" style="0" customWidth="1"/>
    <col min="51" max="51" width="4.8515625" style="0" customWidth="1"/>
    <col min="52" max="52" width="4.7109375" style="0" customWidth="1"/>
    <col min="53" max="53" width="4.421875" style="0" customWidth="1"/>
    <col min="54" max="55" width="4.7109375" style="0" customWidth="1"/>
    <col min="56" max="56" width="6.140625" style="0" customWidth="1"/>
    <col min="57" max="57" width="0.5625" style="0" customWidth="1"/>
  </cols>
  <sheetData>
    <row r="1" spans="1:57" ht="15.75">
      <c r="A1" s="591" t="s">
        <v>250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592"/>
      <c r="AY1" s="592"/>
      <c r="AZ1" s="592"/>
      <c r="BA1" s="592"/>
      <c r="BB1" s="592"/>
      <c r="BC1" s="592"/>
      <c r="BD1" s="592"/>
      <c r="BE1" s="593"/>
    </row>
    <row r="2" spans="1:57" ht="104.25">
      <c r="A2" s="594" t="s">
        <v>176</v>
      </c>
      <c r="B2" s="597" t="s">
        <v>177</v>
      </c>
      <c r="C2" s="600" t="s">
        <v>178</v>
      </c>
      <c r="D2" s="270" t="s">
        <v>179</v>
      </c>
      <c r="E2" s="271" t="s">
        <v>180</v>
      </c>
      <c r="F2" s="271" t="s">
        <v>181</v>
      </c>
      <c r="G2" s="271" t="s">
        <v>182</v>
      </c>
      <c r="H2" s="271" t="s">
        <v>183</v>
      </c>
      <c r="I2" s="271" t="s">
        <v>184</v>
      </c>
      <c r="J2" s="271" t="s">
        <v>185</v>
      </c>
      <c r="K2" s="271" t="s">
        <v>186</v>
      </c>
      <c r="L2" s="271" t="s">
        <v>187</v>
      </c>
      <c r="M2" s="272" t="s">
        <v>188</v>
      </c>
      <c r="N2" s="272" t="s">
        <v>189</v>
      </c>
      <c r="O2" s="272" t="s">
        <v>190</v>
      </c>
      <c r="P2" s="272" t="s">
        <v>191</v>
      </c>
      <c r="Q2" s="272" t="s">
        <v>192</v>
      </c>
      <c r="R2" s="272" t="s">
        <v>193</v>
      </c>
      <c r="S2" s="272" t="s">
        <v>194</v>
      </c>
      <c r="T2" s="272" t="s">
        <v>195</v>
      </c>
      <c r="U2" s="272" t="s">
        <v>196</v>
      </c>
      <c r="V2" s="272" t="s">
        <v>197</v>
      </c>
      <c r="W2" s="272" t="s">
        <v>198</v>
      </c>
      <c r="X2" s="272" t="s">
        <v>199</v>
      </c>
      <c r="Y2" s="272" t="s">
        <v>200</v>
      </c>
      <c r="Z2" s="272" t="s">
        <v>201</v>
      </c>
      <c r="AA2" s="272" t="s">
        <v>202</v>
      </c>
      <c r="AB2" s="272" t="s">
        <v>203</v>
      </c>
      <c r="AC2" s="272" t="s">
        <v>204</v>
      </c>
      <c r="AD2" s="272" t="s">
        <v>205</v>
      </c>
      <c r="AE2" s="272" t="s">
        <v>206</v>
      </c>
      <c r="AF2" s="272" t="s">
        <v>207</v>
      </c>
      <c r="AG2" s="272" t="s">
        <v>208</v>
      </c>
      <c r="AH2" s="272" t="s">
        <v>209</v>
      </c>
      <c r="AI2" s="271" t="s">
        <v>210</v>
      </c>
      <c r="AJ2" s="271" t="s">
        <v>211</v>
      </c>
      <c r="AK2" s="271" t="s">
        <v>212</v>
      </c>
      <c r="AL2" s="271" t="s">
        <v>213</v>
      </c>
      <c r="AM2" s="271" t="s">
        <v>214</v>
      </c>
      <c r="AN2" s="271" t="s">
        <v>215</v>
      </c>
      <c r="AO2" s="271" t="s">
        <v>216</v>
      </c>
      <c r="AP2" s="271" t="s">
        <v>217</v>
      </c>
      <c r="AQ2" s="271" t="s">
        <v>218</v>
      </c>
      <c r="AR2" s="271" t="s">
        <v>219</v>
      </c>
      <c r="AS2" s="271" t="s">
        <v>220</v>
      </c>
      <c r="AT2" s="271" t="s">
        <v>221</v>
      </c>
      <c r="AU2" s="271" t="s">
        <v>222</v>
      </c>
      <c r="AV2" s="603" t="s">
        <v>223</v>
      </c>
      <c r="AW2" s="604"/>
      <c r="AX2" s="605"/>
      <c r="AY2" s="271"/>
      <c r="AZ2" s="603" t="s">
        <v>224</v>
      </c>
      <c r="BA2" s="604"/>
      <c r="BB2" s="604"/>
      <c r="BC2" s="605"/>
      <c r="BD2" s="606" t="s">
        <v>225</v>
      </c>
      <c r="BE2" s="267"/>
    </row>
    <row r="3" spans="1:57" ht="15.75">
      <c r="A3" s="595"/>
      <c r="B3" s="598"/>
      <c r="C3" s="601"/>
      <c r="D3" s="609" t="s">
        <v>226</v>
      </c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1"/>
      <c r="BD3" s="607"/>
      <c r="BE3" s="267"/>
    </row>
    <row r="4" spans="1:57" ht="15.75">
      <c r="A4" s="595"/>
      <c r="B4" s="598"/>
      <c r="C4" s="601"/>
      <c r="D4" s="273">
        <v>35</v>
      </c>
      <c r="E4" s="273">
        <v>36</v>
      </c>
      <c r="F4" s="273">
        <v>37</v>
      </c>
      <c r="G4" s="273">
        <v>38</v>
      </c>
      <c r="H4" s="273">
        <v>39</v>
      </c>
      <c r="I4" s="273">
        <v>40</v>
      </c>
      <c r="J4" s="273">
        <v>41</v>
      </c>
      <c r="K4" s="274">
        <v>42</v>
      </c>
      <c r="L4" s="274">
        <v>43</v>
      </c>
      <c r="M4" s="274">
        <v>44</v>
      </c>
      <c r="N4" s="274">
        <v>45</v>
      </c>
      <c r="O4" s="274">
        <v>46</v>
      </c>
      <c r="P4" s="274">
        <v>47</v>
      </c>
      <c r="Q4" s="274">
        <v>48</v>
      </c>
      <c r="R4" s="274">
        <v>49</v>
      </c>
      <c r="S4" s="274">
        <v>50</v>
      </c>
      <c r="T4" s="274">
        <v>51</v>
      </c>
      <c r="U4" s="274">
        <v>52</v>
      </c>
      <c r="V4" s="274">
        <v>1</v>
      </c>
      <c r="W4" s="228">
        <v>2</v>
      </c>
      <c r="X4" s="274">
        <v>3</v>
      </c>
      <c r="Y4" s="274">
        <v>4</v>
      </c>
      <c r="Z4" s="274">
        <v>5</v>
      </c>
      <c r="AA4" s="274">
        <v>6</v>
      </c>
      <c r="AB4" s="274">
        <v>7</v>
      </c>
      <c r="AC4" s="274">
        <v>8</v>
      </c>
      <c r="AD4" s="274">
        <v>9</v>
      </c>
      <c r="AE4" s="274">
        <v>10</v>
      </c>
      <c r="AF4" s="274">
        <v>11</v>
      </c>
      <c r="AG4" s="274">
        <v>12</v>
      </c>
      <c r="AH4" s="274">
        <v>13</v>
      </c>
      <c r="AI4" s="274">
        <v>14</v>
      </c>
      <c r="AJ4" s="274">
        <v>15</v>
      </c>
      <c r="AK4" s="274">
        <v>16</v>
      </c>
      <c r="AL4" s="274">
        <v>17</v>
      </c>
      <c r="AM4" s="274">
        <v>18</v>
      </c>
      <c r="AN4" s="274">
        <v>19</v>
      </c>
      <c r="AO4" s="274">
        <v>20</v>
      </c>
      <c r="AP4" s="274">
        <v>21</v>
      </c>
      <c r="AQ4" s="274">
        <v>22</v>
      </c>
      <c r="AR4" s="274">
        <v>23</v>
      </c>
      <c r="AS4" s="274">
        <v>24</v>
      </c>
      <c r="AT4" s="274">
        <v>25</v>
      </c>
      <c r="AU4" s="274">
        <v>26</v>
      </c>
      <c r="AV4" s="274">
        <v>27</v>
      </c>
      <c r="AW4" s="274">
        <v>28</v>
      </c>
      <c r="AX4" s="274">
        <v>29</v>
      </c>
      <c r="AY4" s="274">
        <v>30</v>
      </c>
      <c r="AZ4" s="274">
        <v>31</v>
      </c>
      <c r="BA4" s="274">
        <v>32</v>
      </c>
      <c r="BB4" s="274">
        <v>33</v>
      </c>
      <c r="BC4" s="274">
        <v>34</v>
      </c>
      <c r="BD4" s="607"/>
      <c r="BE4" s="267"/>
    </row>
    <row r="5" spans="1:57" ht="15.75">
      <c r="A5" s="595"/>
      <c r="B5" s="598"/>
      <c r="C5" s="601"/>
      <c r="D5" s="273">
        <v>1</v>
      </c>
      <c r="E5" s="273">
        <v>2</v>
      </c>
      <c r="F5" s="273">
        <v>3</v>
      </c>
      <c r="G5" s="273">
        <v>4</v>
      </c>
      <c r="H5" s="273">
        <v>5</v>
      </c>
      <c r="I5" s="273">
        <v>6</v>
      </c>
      <c r="J5" s="273">
        <v>7</v>
      </c>
      <c r="K5" s="274">
        <v>8</v>
      </c>
      <c r="L5" s="274">
        <v>9</v>
      </c>
      <c r="M5" s="274">
        <v>10</v>
      </c>
      <c r="N5" s="274">
        <v>11</v>
      </c>
      <c r="O5" s="274">
        <v>12</v>
      </c>
      <c r="P5" s="274">
        <v>13</v>
      </c>
      <c r="Q5" s="274">
        <v>14</v>
      </c>
      <c r="R5" s="274">
        <v>15</v>
      </c>
      <c r="S5" s="274">
        <v>16</v>
      </c>
      <c r="T5" s="274">
        <v>17</v>
      </c>
      <c r="U5" s="274"/>
      <c r="V5" s="274"/>
      <c r="W5" s="228">
        <v>1</v>
      </c>
      <c r="X5" s="274">
        <v>2</v>
      </c>
      <c r="Y5" s="274">
        <v>3</v>
      </c>
      <c r="Z5" s="274">
        <v>4</v>
      </c>
      <c r="AA5" s="274">
        <v>5</v>
      </c>
      <c r="AB5" s="274">
        <v>6</v>
      </c>
      <c r="AC5" s="274">
        <v>7</v>
      </c>
      <c r="AD5" s="274">
        <v>8</v>
      </c>
      <c r="AE5" s="274">
        <v>9</v>
      </c>
      <c r="AF5" s="274">
        <v>10</v>
      </c>
      <c r="AG5" s="274">
        <v>11</v>
      </c>
      <c r="AH5" s="274">
        <v>12</v>
      </c>
      <c r="AI5" s="274">
        <v>13</v>
      </c>
      <c r="AJ5" s="274">
        <v>14</v>
      </c>
      <c r="AK5" s="274">
        <v>15</v>
      </c>
      <c r="AL5" s="274">
        <v>16</v>
      </c>
      <c r="AM5" s="274">
        <v>17</v>
      </c>
      <c r="AN5" s="274">
        <v>18</v>
      </c>
      <c r="AO5" s="274">
        <v>19</v>
      </c>
      <c r="AP5" s="274">
        <v>20</v>
      </c>
      <c r="AQ5" s="274">
        <v>21</v>
      </c>
      <c r="AR5" s="274">
        <v>22</v>
      </c>
      <c r="AS5" s="274">
        <v>23</v>
      </c>
      <c r="AT5" s="274">
        <v>24</v>
      </c>
      <c r="AU5" s="274"/>
      <c r="AV5" s="274"/>
      <c r="AW5" s="274"/>
      <c r="AX5" s="274"/>
      <c r="AY5" s="274"/>
      <c r="AZ5" s="274"/>
      <c r="BA5" s="274"/>
      <c r="BB5" s="274"/>
      <c r="BC5" s="274"/>
      <c r="BD5" s="607"/>
      <c r="BE5" s="267"/>
    </row>
    <row r="6" spans="1:57" ht="15.75">
      <c r="A6" s="595"/>
      <c r="B6" s="598"/>
      <c r="C6" s="601"/>
      <c r="D6" s="609" t="s">
        <v>227</v>
      </c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0"/>
      <c r="AX6" s="610"/>
      <c r="AY6" s="610"/>
      <c r="AZ6" s="610"/>
      <c r="BA6" s="610"/>
      <c r="BB6" s="610"/>
      <c r="BC6" s="611"/>
      <c r="BD6" s="607"/>
      <c r="BE6" s="267"/>
    </row>
    <row r="7" spans="1:56" ht="15.75">
      <c r="A7" s="596"/>
      <c r="B7" s="599"/>
      <c r="C7" s="602"/>
      <c r="D7" s="273">
        <v>1</v>
      </c>
      <c r="E7" s="273">
        <v>2</v>
      </c>
      <c r="F7" s="273">
        <v>3</v>
      </c>
      <c r="G7" s="273">
        <v>4</v>
      </c>
      <c r="H7" s="273">
        <v>5</v>
      </c>
      <c r="I7" s="273">
        <v>6</v>
      </c>
      <c r="J7" s="273">
        <v>7</v>
      </c>
      <c r="K7" s="274">
        <v>8</v>
      </c>
      <c r="L7" s="274">
        <v>9</v>
      </c>
      <c r="M7" s="228">
        <v>10</v>
      </c>
      <c r="N7" s="274">
        <v>11</v>
      </c>
      <c r="O7" s="274">
        <v>12</v>
      </c>
      <c r="P7" s="274">
        <v>13</v>
      </c>
      <c r="Q7" s="274">
        <v>14</v>
      </c>
      <c r="R7" s="274">
        <v>15</v>
      </c>
      <c r="S7" s="274">
        <v>16</v>
      </c>
      <c r="T7" s="274">
        <v>17</v>
      </c>
      <c r="U7" s="220">
        <v>18</v>
      </c>
      <c r="V7" s="220">
        <v>19</v>
      </c>
      <c r="W7" s="228">
        <v>20</v>
      </c>
      <c r="X7" s="274">
        <v>21</v>
      </c>
      <c r="Y7" s="274">
        <v>22</v>
      </c>
      <c r="Z7" s="274">
        <v>23</v>
      </c>
      <c r="AA7" s="274">
        <v>24</v>
      </c>
      <c r="AB7" s="274">
        <v>25</v>
      </c>
      <c r="AC7" s="228">
        <v>26</v>
      </c>
      <c r="AD7" s="228">
        <v>27</v>
      </c>
      <c r="AE7" s="228">
        <v>28</v>
      </c>
      <c r="AF7" s="274">
        <v>29</v>
      </c>
      <c r="AG7" s="274">
        <v>30</v>
      </c>
      <c r="AH7" s="274">
        <v>31</v>
      </c>
      <c r="AI7" s="274">
        <v>32</v>
      </c>
      <c r="AJ7" s="274">
        <v>33</v>
      </c>
      <c r="AK7" s="274">
        <v>34</v>
      </c>
      <c r="AL7" s="228">
        <v>35</v>
      </c>
      <c r="AM7" s="228">
        <v>36</v>
      </c>
      <c r="AN7" s="228">
        <v>37</v>
      </c>
      <c r="AO7" s="274">
        <v>38</v>
      </c>
      <c r="AP7" s="274">
        <v>39</v>
      </c>
      <c r="AQ7" s="274">
        <v>40</v>
      </c>
      <c r="AR7" s="228">
        <v>41</v>
      </c>
      <c r="AS7" s="228">
        <v>42</v>
      </c>
      <c r="AT7" s="274">
        <v>43</v>
      </c>
      <c r="AU7" s="220">
        <v>44</v>
      </c>
      <c r="AV7" s="220">
        <v>45</v>
      </c>
      <c r="AW7" s="220">
        <v>46</v>
      </c>
      <c r="AX7" s="220">
        <v>47</v>
      </c>
      <c r="AY7" s="220">
        <v>48</v>
      </c>
      <c r="AZ7" s="220">
        <v>49</v>
      </c>
      <c r="BA7" s="220">
        <v>50</v>
      </c>
      <c r="BB7" s="220">
        <v>51</v>
      </c>
      <c r="BC7" s="220">
        <v>52</v>
      </c>
      <c r="BD7" s="608"/>
    </row>
    <row r="8" spans="1:57" ht="15.75">
      <c r="A8" s="639" t="s">
        <v>228</v>
      </c>
      <c r="B8" s="650" t="s">
        <v>29</v>
      </c>
      <c r="C8" s="232" t="s">
        <v>229</v>
      </c>
      <c r="D8" s="329"/>
      <c r="E8" s="330"/>
      <c r="F8" s="330"/>
      <c r="G8" s="330"/>
      <c r="H8" s="330"/>
      <c r="I8" s="330"/>
      <c r="J8" s="330"/>
      <c r="K8" s="330"/>
      <c r="L8" s="304"/>
      <c r="M8" s="304"/>
      <c r="N8" s="304"/>
      <c r="O8" s="304"/>
      <c r="P8" s="304"/>
      <c r="Q8" s="304"/>
      <c r="R8" s="304"/>
      <c r="S8" s="304"/>
      <c r="T8" s="304"/>
      <c r="U8" s="220"/>
      <c r="V8" s="220"/>
      <c r="W8" s="320">
        <v>2</v>
      </c>
      <c r="X8" s="321">
        <v>2</v>
      </c>
      <c r="Y8" s="321">
        <v>2</v>
      </c>
      <c r="Z8" s="321">
        <v>2</v>
      </c>
      <c r="AA8" s="321">
        <v>2</v>
      </c>
      <c r="AB8" s="321">
        <v>4</v>
      </c>
      <c r="AC8" s="321">
        <v>4</v>
      </c>
      <c r="AD8" s="321">
        <v>2</v>
      </c>
      <c r="AE8" s="321">
        <v>2</v>
      </c>
      <c r="AF8" s="321">
        <v>2</v>
      </c>
      <c r="AG8" s="321">
        <v>2</v>
      </c>
      <c r="AH8" s="321">
        <v>2</v>
      </c>
      <c r="AI8" s="321">
        <v>2</v>
      </c>
      <c r="AJ8" s="321">
        <v>2</v>
      </c>
      <c r="AK8" s="321">
        <v>2</v>
      </c>
      <c r="AL8" s="321">
        <v>2</v>
      </c>
      <c r="AM8" s="321">
        <v>2</v>
      </c>
      <c r="AN8" s="320">
        <v>4</v>
      </c>
      <c r="AO8" s="320"/>
      <c r="AP8" s="320"/>
      <c r="AQ8" s="320"/>
      <c r="AR8" s="318"/>
      <c r="AS8" s="318"/>
      <c r="AT8" s="319"/>
      <c r="AU8" s="220"/>
      <c r="AV8" s="220">
        <f>SUM(W8:AU8)</f>
        <v>42</v>
      </c>
      <c r="AW8" s="224" t="s">
        <v>9</v>
      </c>
      <c r="AX8" s="220"/>
      <c r="AY8" s="220"/>
      <c r="AZ8" s="220"/>
      <c r="BA8" s="220"/>
      <c r="BB8" s="220"/>
      <c r="BC8" s="220"/>
      <c r="BD8" s="317">
        <f>AV8</f>
        <v>42</v>
      </c>
      <c r="BE8" s="267"/>
    </row>
    <row r="9" spans="1:57" ht="15.75">
      <c r="A9" s="640"/>
      <c r="B9" s="651"/>
      <c r="C9" s="232" t="s">
        <v>230</v>
      </c>
      <c r="D9" s="275"/>
      <c r="E9" s="273"/>
      <c r="F9" s="273"/>
      <c r="G9" s="273"/>
      <c r="H9" s="273"/>
      <c r="I9" s="273"/>
      <c r="J9" s="273"/>
      <c r="K9" s="273"/>
      <c r="L9" s="274"/>
      <c r="M9" s="274"/>
      <c r="N9" s="228"/>
      <c r="O9" s="274"/>
      <c r="P9" s="274"/>
      <c r="Q9" s="274"/>
      <c r="R9" s="274"/>
      <c r="S9" s="274"/>
      <c r="T9" s="274"/>
      <c r="U9" s="220"/>
      <c r="V9" s="220"/>
      <c r="W9" s="317"/>
      <c r="X9" s="228"/>
      <c r="Y9" s="313"/>
      <c r="Z9" s="313"/>
      <c r="AA9" s="313"/>
      <c r="AB9" s="313"/>
      <c r="AC9" s="313"/>
      <c r="AD9" s="314"/>
      <c r="AE9" s="314"/>
      <c r="AF9" s="314"/>
      <c r="AG9" s="313"/>
      <c r="AH9" s="313"/>
      <c r="AI9" s="334">
        <v>1</v>
      </c>
      <c r="AJ9" s="334">
        <v>1</v>
      </c>
      <c r="AK9" s="334">
        <v>1</v>
      </c>
      <c r="AL9" s="334">
        <v>1</v>
      </c>
      <c r="AM9" s="334">
        <v>1</v>
      </c>
      <c r="AN9" s="334">
        <v>1</v>
      </c>
      <c r="AO9" s="334"/>
      <c r="AP9" s="334"/>
      <c r="AQ9" s="334"/>
      <c r="AR9" s="274"/>
      <c r="AS9" s="228"/>
      <c r="AT9" s="315"/>
      <c r="AU9" s="220"/>
      <c r="AV9" s="220">
        <f>SUM(AJ9:AU9)</f>
        <v>5</v>
      </c>
      <c r="AW9" s="220"/>
      <c r="AX9" s="220"/>
      <c r="AY9" s="220"/>
      <c r="AZ9" s="220"/>
      <c r="BA9" s="220"/>
      <c r="BB9" s="220"/>
      <c r="BC9" s="220"/>
      <c r="BD9" s="317"/>
      <c r="BE9" s="267"/>
    </row>
    <row r="10" spans="1:56" ht="20.25" customHeight="1">
      <c r="A10" s="639" t="s">
        <v>251</v>
      </c>
      <c r="B10" s="639" t="s">
        <v>252</v>
      </c>
      <c r="C10" s="232" t="s">
        <v>229</v>
      </c>
      <c r="D10" s="300">
        <v>2</v>
      </c>
      <c r="E10" s="300">
        <v>4</v>
      </c>
      <c r="F10" s="300">
        <v>4</v>
      </c>
      <c r="G10" s="300">
        <v>4</v>
      </c>
      <c r="H10" s="300">
        <v>4</v>
      </c>
      <c r="I10" s="300">
        <v>4</v>
      </c>
      <c r="J10" s="300">
        <v>4</v>
      </c>
      <c r="K10" s="300">
        <v>4</v>
      </c>
      <c r="L10" s="300">
        <v>2</v>
      </c>
      <c r="M10" s="300">
        <v>2</v>
      </c>
      <c r="N10" s="300">
        <v>2</v>
      </c>
      <c r="O10" s="300">
        <v>2</v>
      </c>
      <c r="P10" s="300">
        <v>2</v>
      </c>
      <c r="Q10" s="300">
        <v>2</v>
      </c>
      <c r="R10" s="300">
        <v>2</v>
      </c>
      <c r="S10" s="300"/>
      <c r="T10" s="300"/>
      <c r="U10" s="220">
        <f>SUM(D10:T10)</f>
        <v>44</v>
      </c>
      <c r="V10" s="224" t="s">
        <v>9</v>
      </c>
      <c r="W10" s="281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27"/>
      <c r="AN10" s="227"/>
      <c r="AO10" s="227"/>
      <c r="AP10" s="227"/>
      <c r="AQ10" s="227"/>
      <c r="AR10" s="227"/>
      <c r="AS10" s="269"/>
      <c r="AT10" s="228"/>
      <c r="AU10" s="224"/>
      <c r="AV10" s="220">
        <f>SUM(W10:AT10)</f>
        <v>0</v>
      </c>
      <c r="AW10" s="224"/>
      <c r="AX10" s="224"/>
      <c r="AY10" s="224"/>
      <c r="AZ10" s="224"/>
      <c r="BA10" s="224"/>
      <c r="BB10" s="224"/>
      <c r="BC10" s="224"/>
      <c r="BD10" s="228">
        <f>U10+AV10</f>
        <v>44</v>
      </c>
    </row>
    <row r="11" spans="1:57" ht="15.75">
      <c r="A11" s="640"/>
      <c r="B11" s="640"/>
      <c r="C11" s="232" t="s">
        <v>230</v>
      </c>
      <c r="D11" s="241"/>
      <c r="E11" s="241"/>
      <c r="F11" s="241"/>
      <c r="G11" s="241"/>
      <c r="H11" s="241"/>
      <c r="I11" s="241"/>
      <c r="J11" s="241"/>
      <c r="K11" s="219"/>
      <c r="L11" s="219"/>
      <c r="M11" s="219"/>
      <c r="N11" s="219"/>
      <c r="O11" s="219">
        <v>1</v>
      </c>
      <c r="P11" s="219">
        <v>1</v>
      </c>
      <c r="Q11" s="219">
        <v>1</v>
      </c>
      <c r="R11" s="219">
        <v>1</v>
      </c>
      <c r="S11" s="219"/>
      <c r="T11" s="219"/>
      <c r="U11" s="224">
        <f aca="true" t="shared" si="0" ref="U11:U29">SUM(D11:T11)</f>
        <v>4</v>
      </c>
      <c r="V11" s="224"/>
      <c r="W11" s="281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19"/>
      <c r="AO11" s="219"/>
      <c r="AP11" s="219"/>
      <c r="AQ11" s="219"/>
      <c r="AR11" s="219"/>
      <c r="AS11" s="219"/>
      <c r="AT11" s="232"/>
      <c r="AU11" s="224"/>
      <c r="AV11" s="224">
        <f aca="true" t="shared" si="1" ref="AV11:AV23">SUM(W11:AT11)</f>
        <v>0</v>
      </c>
      <c r="AW11" s="224"/>
      <c r="AX11" s="224"/>
      <c r="AY11" s="224"/>
      <c r="AZ11" s="224"/>
      <c r="BA11" s="224"/>
      <c r="BB11" s="224"/>
      <c r="BC11" s="224"/>
      <c r="BD11" s="232">
        <f aca="true" t="shared" si="2" ref="BD11:BD40">U11+AV11</f>
        <v>4</v>
      </c>
      <c r="BE11" s="267"/>
    </row>
    <row r="12" spans="1:57" ht="17.25" customHeight="1">
      <c r="A12" s="225" t="s">
        <v>231</v>
      </c>
      <c r="B12" s="639" t="s">
        <v>277</v>
      </c>
      <c r="C12" s="232" t="s">
        <v>229</v>
      </c>
      <c r="D12" s="300">
        <v>2</v>
      </c>
      <c r="E12" s="300">
        <v>2</v>
      </c>
      <c r="F12" s="300">
        <v>2</v>
      </c>
      <c r="G12" s="300">
        <v>2</v>
      </c>
      <c r="H12" s="300">
        <v>4</v>
      </c>
      <c r="I12" s="300">
        <v>2</v>
      </c>
      <c r="J12" s="300">
        <v>2</v>
      </c>
      <c r="K12" s="300">
        <v>2</v>
      </c>
      <c r="L12" s="300">
        <v>2</v>
      </c>
      <c r="M12" s="300">
        <v>2</v>
      </c>
      <c r="N12" s="300">
        <v>2</v>
      </c>
      <c r="O12" s="300">
        <v>2</v>
      </c>
      <c r="P12" s="300">
        <v>2</v>
      </c>
      <c r="Q12" s="300">
        <v>2</v>
      </c>
      <c r="R12" s="300">
        <v>2</v>
      </c>
      <c r="S12" s="300"/>
      <c r="T12" s="300"/>
      <c r="U12" s="220">
        <f t="shared" si="0"/>
        <v>32</v>
      </c>
      <c r="V12" s="224"/>
      <c r="W12" s="300">
        <v>2</v>
      </c>
      <c r="X12" s="302">
        <v>2</v>
      </c>
      <c r="Y12" s="302">
        <v>2</v>
      </c>
      <c r="Z12" s="302">
        <v>2</v>
      </c>
      <c r="AA12" s="302">
        <v>2</v>
      </c>
      <c r="AB12" s="302">
        <v>2</v>
      </c>
      <c r="AC12" s="302">
        <v>4</v>
      </c>
      <c r="AD12" s="302">
        <v>2</v>
      </c>
      <c r="AE12" s="302">
        <v>2</v>
      </c>
      <c r="AF12" s="302">
        <v>6</v>
      </c>
      <c r="AG12" s="302">
        <v>2</v>
      </c>
      <c r="AH12" s="302">
        <v>4</v>
      </c>
      <c r="AI12" s="302">
        <v>2</v>
      </c>
      <c r="AJ12" s="302">
        <v>2</v>
      </c>
      <c r="AK12" s="302">
        <v>2</v>
      </c>
      <c r="AL12" s="302">
        <v>2</v>
      </c>
      <c r="AM12" s="302"/>
      <c r="AN12" s="300"/>
      <c r="AO12" s="300"/>
      <c r="AP12" s="300"/>
      <c r="AQ12" s="300"/>
      <c r="AR12" s="300"/>
      <c r="AS12" s="300"/>
      <c r="AT12" s="304"/>
      <c r="AU12" s="224"/>
      <c r="AV12" s="220">
        <f t="shared" si="1"/>
        <v>40</v>
      </c>
      <c r="AW12" s="224" t="s">
        <v>9</v>
      </c>
      <c r="AX12" s="224"/>
      <c r="AY12" s="224"/>
      <c r="AZ12" s="224"/>
      <c r="BA12" s="224"/>
      <c r="BB12" s="224"/>
      <c r="BC12" s="224"/>
      <c r="BD12" s="228">
        <f t="shared" si="2"/>
        <v>72</v>
      </c>
      <c r="BE12" s="267"/>
    </row>
    <row r="13" spans="1:57" ht="27" customHeight="1">
      <c r="A13" s="229"/>
      <c r="B13" s="640"/>
      <c r="C13" s="232" t="s">
        <v>230</v>
      </c>
      <c r="D13" s="241"/>
      <c r="E13" s="241"/>
      <c r="F13" s="241"/>
      <c r="G13" s="241"/>
      <c r="H13" s="241"/>
      <c r="I13" s="241"/>
      <c r="J13" s="241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24">
        <f t="shared" si="0"/>
        <v>0</v>
      </c>
      <c r="V13" s="224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37"/>
      <c r="AU13" s="224"/>
      <c r="AV13" s="224">
        <f t="shared" si="1"/>
        <v>0</v>
      </c>
      <c r="AW13" s="224"/>
      <c r="AX13" s="224"/>
      <c r="AY13" s="224"/>
      <c r="AZ13" s="224"/>
      <c r="BA13" s="224"/>
      <c r="BB13" s="224"/>
      <c r="BC13" s="224"/>
      <c r="BD13" s="232">
        <f t="shared" si="2"/>
        <v>0</v>
      </c>
      <c r="BE13" s="267"/>
    </row>
    <row r="14" spans="1:57" ht="20.25" customHeight="1">
      <c r="A14" s="225" t="s">
        <v>232</v>
      </c>
      <c r="B14" s="639" t="s">
        <v>233</v>
      </c>
      <c r="C14" s="232" t="s">
        <v>229</v>
      </c>
      <c r="D14" s="300">
        <v>4</v>
      </c>
      <c r="E14" s="300">
        <v>2</v>
      </c>
      <c r="F14" s="300">
        <v>4</v>
      </c>
      <c r="G14" s="300">
        <v>6</v>
      </c>
      <c r="H14" s="300">
        <v>2</v>
      </c>
      <c r="I14" s="300">
        <v>2</v>
      </c>
      <c r="J14" s="300">
        <v>2</v>
      </c>
      <c r="K14" s="300">
        <v>2</v>
      </c>
      <c r="L14" s="300">
        <v>2</v>
      </c>
      <c r="M14" s="300">
        <v>2</v>
      </c>
      <c r="N14" s="300">
        <v>2</v>
      </c>
      <c r="O14" s="300">
        <v>2</v>
      </c>
      <c r="P14" s="300">
        <v>2</v>
      </c>
      <c r="Q14" s="300">
        <v>2</v>
      </c>
      <c r="R14" s="300">
        <v>4</v>
      </c>
      <c r="S14" s="301"/>
      <c r="T14" s="301"/>
      <c r="U14" s="220">
        <f t="shared" si="0"/>
        <v>40</v>
      </c>
      <c r="V14" s="224" t="s">
        <v>253</v>
      </c>
      <c r="W14" s="300">
        <v>2</v>
      </c>
      <c r="X14" s="300">
        <v>2</v>
      </c>
      <c r="Y14" s="300">
        <v>2</v>
      </c>
      <c r="Z14" s="300">
        <v>2</v>
      </c>
      <c r="AA14" s="300">
        <v>2</v>
      </c>
      <c r="AB14" s="300">
        <v>6</v>
      </c>
      <c r="AC14" s="300">
        <v>6</v>
      </c>
      <c r="AD14" s="300">
        <v>6</v>
      </c>
      <c r="AE14" s="300">
        <v>2</v>
      </c>
      <c r="AF14" s="300">
        <v>2</v>
      </c>
      <c r="AG14" s="300">
        <v>4</v>
      </c>
      <c r="AH14" s="300">
        <v>4</v>
      </c>
      <c r="AI14" s="300">
        <v>4</v>
      </c>
      <c r="AJ14" s="300">
        <v>8</v>
      </c>
      <c r="AK14" s="300">
        <v>4</v>
      </c>
      <c r="AL14" s="300">
        <v>4</v>
      </c>
      <c r="AM14" s="300"/>
      <c r="AN14" s="300"/>
      <c r="AO14" s="300"/>
      <c r="AP14" s="300"/>
      <c r="AQ14" s="300"/>
      <c r="AR14" s="300"/>
      <c r="AS14" s="300"/>
      <c r="AT14" s="304"/>
      <c r="AU14" s="224"/>
      <c r="AV14" s="220">
        <f>SUM(W14:AT14)</f>
        <v>60</v>
      </c>
      <c r="AW14" s="224" t="s">
        <v>9</v>
      </c>
      <c r="AX14" s="224"/>
      <c r="AY14" s="224"/>
      <c r="AZ14" s="224"/>
      <c r="BA14" s="224"/>
      <c r="BB14" s="224"/>
      <c r="BC14" s="224"/>
      <c r="BD14" s="228">
        <f t="shared" si="2"/>
        <v>100</v>
      </c>
      <c r="BE14" s="267"/>
    </row>
    <row r="15" spans="1:57" ht="15.75">
      <c r="A15" s="229"/>
      <c r="B15" s="640"/>
      <c r="C15" s="232" t="s">
        <v>230</v>
      </c>
      <c r="D15" s="241"/>
      <c r="E15" s="241"/>
      <c r="F15" s="241"/>
      <c r="G15" s="241"/>
      <c r="H15" s="241"/>
      <c r="I15" s="241"/>
      <c r="J15" s="241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24">
        <f t="shared" si="0"/>
        <v>0</v>
      </c>
      <c r="V15" s="224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32"/>
      <c r="AU15" s="224"/>
      <c r="AV15" s="224">
        <f t="shared" si="1"/>
        <v>0</v>
      </c>
      <c r="AW15" s="224"/>
      <c r="AX15" s="224"/>
      <c r="AY15" s="224"/>
      <c r="AZ15" s="224"/>
      <c r="BA15" s="224"/>
      <c r="BB15" s="224"/>
      <c r="BC15" s="224"/>
      <c r="BD15" s="232">
        <f t="shared" si="2"/>
        <v>0</v>
      </c>
      <c r="BE15" s="267"/>
    </row>
    <row r="16" spans="1:57" ht="27.75" customHeight="1">
      <c r="A16" s="225" t="s">
        <v>254</v>
      </c>
      <c r="B16" s="639" t="s">
        <v>255</v>
      </c>
      <c r="C16" s="232" t="s">
        <v>229</v>
      </c>
      <c r="D16" s="300">
        <v>6</v>
      </c>
      <c r="E16" s="302">
        <v>2</v>
      </c>
      <c r="F16" s="302">
        <v>2</v>
      </c>
      <c r="G16" s="302">
        <v>2</v>
      </c>
      <c r="H16" s="302">
        <v>6</v>
      </c>
      <c r="I16" s="302">
        <v>4</v>
      </c>
      <c r="J16" s="302">
        <v>4</v>
      </c>
      <c r="K16" s="302">
        <v>4</v>
      </c>
      <c r="L16" s="302">
        <v>4</v>
      </c>
      <c r="M16" s="302">
        <v>4</v>
      </c>
      <c r="N16" s="302">
        <v>4</v>
      </c>
      <c r="O16" s="302">
        <v>4</v>
      </c>
      <c r="P16" s="302">
        <v>6</v>
      </c>
      <c r="Q16" s="302">
        <v>4</v>
      </c>
      <c r="R16" s="302">
        <v>2</v>
      </c>
      <c r="S16" s="302"/>
      <c r="T16" s="298" t="s">
        <v>261</v>
      </c>
      <c r="U16" s="220">
        <f t="shared" si="0"/>
        <v>58</v>
      </c>
      <c r="V16" s="224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1"/>
      <c r="AR16" s="301"/>
      <c r="AS16" s="301"/>
      <c r="AT16" s="305"/>
      <c r="AU16" s="224"/>
      <c r="AV16" s="220">
        <f t="shared" si="1"/>
        <v>0</v>
      </c>
      <c r="AW16" s="224"/>
      <c r="AX16" s="224"/>
      <c r="AY16" s="224"/>
      <c r="AZ16" s="224"/>
      <c r="BA16" s="224"/>
      <c r="BB16" s="224"/>
      <c r="BC16" s="224"/>
      <c r="BD16" s="228">
        <f t="shared" si="2"/>
        <v>58</v>
      </c>
      <c r="BE16" s="267"/>
    </row>
    <row r="17" spans="1:57" ht="20.25" customHeight="1">
      <c r="A17" s="229"/>
      <c r="B17" s="640"/>
      <c r="C17" s="232" t="s">
        <v>230</v>
      </c>
      <c r="D17" s="238">
        <v>1</v>
      </c>
      <c r="E17" s="239"/>
      <c r="F17" s="239">
        <v>1</v>
      </c>
      <c r="G17" s="239"/>
      <c r="H17" s="239"/>
      <c r="I17" s="239">
        <v>1</v>
      </c>
      <c r="J17" s="239">
        <v>1</v>
      </c>
      <c r="K17" s="231">
        <v>1</v>
      </c>
      <c r="L17" s="231">
        <v>1</v>
      </c>
      <c r="M17" s="231">
        <v>1</v>
      </c>
      <c r="N17" s="231">
        <v>1</v>
      </c>
      <c r="O17" s="231">
        <v>1</v>
      </c>
      <c r="P17" s="231">
        <v>1</v>
      </c>
      <c r="Q17" s="231">
        <v>1</v>
      </c>
      <c r="R17" s="231">
        <v>1</v>
      </c>
      <c r="S17" s="231"/>
      <c r="T17" s="231"/>
      <c r="U17" s="224">
        <f t="shared" si="0"/>
        <v>12</v>
      </c>
      <c r="V17" s="224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32"/>
      <c r="AU17" s="224"/>
      <c r="AV17" s="224">
        <f t="shared" si="1"/>
        <v>0</v>
      </c>
      <c r="AW17" s="224"/>
      <c r="AX17" s="224"/>
      <c r="AY17" s="224"/>
      <c r="AZ17" s="224"/>
      <c r="BA17" s="224"/>
      <c r="BB17" s="224"/>
      <c r="BC17" s="224"/>
      <c r="BD17" s="232">
        <f t="shared" si="2"/>
        <v>12</v>
      </c>
      <c r="BE17" s="267"/>
    </row>
    <row r="18" spans="1:57" ht="21" customHeight="1">
      <c r="A18" s="225" t="s">
        <v>257</v>
      </c>
      <c r="B18" s="639" t="s">
        <v>48</v>
      </c>
      <c r="C18" s="232" t="s">
        <v>229</v>
      </c>
      <c r="D18" s="300">
        <v>4</v>
      </c>
      <c r="E18" s="300">
        <v>4</v>
      </c>
      <c r="F18" s="300">
        <v>4</v>
      </c>
      <c r="G18" s="300">
        <v>4</v>
      </c>
      <c r="H18" s="300">
        <v>6</v>
      </c>
      <c r="I18" s="300">
        <v>6</v>
      </c>
      <c r="J18" s="300">
        <v>4</v>
      </c>
      <c r="K18" s="300">
        <v>4</v>
      </c>
      <c r="L18" s="300">
        <v>4</v>
      </c>
      <c r="M18" s="300">
        <v>4</v>
      </c>
      <c r="N18" s="300">
        <v>4</v>
      </c>
      <c r="O18" s="300">
        <v>4</v>
      </c>
      <c r="P18" s="301">
        <v>2</v>
      </c>
      <c r="Q18" s="301">
        <v>4</v>
      </c>
      <c r="R18" s="301">
        <v>2</v>
      </c>
      <c r="S18" s="301"/>
      <c r="T18" s="282" t="s">
        <v>258</v>
      </c>
      <c r="U18" s="220">
        <f aca="true" t="shared" si="3" ref="U18:U23">SUM(D18:T18)</f>
        <v>60</v>
      </c>
      <c r="V18" s="284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224"/>
      <c r="AV18" s="220">
        <f>SUM(W18:AT18)</f>
        <v>0</v>
      </c>
      <c r="AW18" s="224"/>
      <c r="AX18" s="224"/>
      <c r="AY18" s="224"/>
      <c r="AZ18" s="224"/>
      <c r="BA18" s="224"/>
      <c r="BB18" s="224"/>
      <c r="BC18" s="224"/>
      <c r="BD18" s="228">
        <f>U18+AV18</f>
        <v>60</v>
      </c>
      <c r="BE18" s="267"/>
    </row>
    <row r="19" spans="1:57" ht="18.75" customHeight="1">
      <c r="A19" s="229"/>
      <c r="B19" s="640"/>
      <c r="C19" s="232" t="s">
        <v>230</v>
      </c>
      <c r="D19" s="241"/>
      <c r="E19" s="241"/>
      <c r="F19" s="241"/>
      <c r="G19" s="241">
        <v>1</v>
      </c>
      <c r="H19" s="241">
        <v>1</v>
      </c>
      <c r="I19" s="241">
        <v>1</v>
      </c>
      <c r="J19" s="241">
        <v>1</v>
      </c>
      <c r="K19" s="241">
        <v>1</v>
      </c>
      <c r="L19" s="241">
        <v>1</v>
      </c>
      <c r="M19" s="241">
        <v>1</v>
      </c>
      <c r="N19" s="241">
        <v>1</v>
      </c>
      <c r="O19" s="241">
        <v>1</v>
      </c>
      <c r="P19" s="241">
        <v>1</v>
      </c>
      <c r="Q19" s="241">
        <v>1</v>
      </c>
      <c r="R19" s="241">
        <v>1</v>
      </c>
      <c r="S19" s="241"/>
      <c r="T19" s="241"/>
      <c r="U19" s="224">
        <f t="shared" si="3"/>
        <v>12</v>
      </c>
      <c r="V19" s="224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21"/>
      <c r="AU19" s="224"/>
      <c r="AV19" s="224">
        <f>SUM(W19:AT19)</f>
        <v>0</v>
      </c>
      <c r="AW19" s="224"/>
      <c r="AX19" s="224"/>
      <c r="AY19" s="224"/>
      <c r="AZ19" s="224"/>
      <c r="BA19" s="224"/>
      <c r="BB19" s="224"/>
      <c r="BC19" s="224"/>
      <c r="BD19" s="232">
        <f>U19+AV19</f>
        <v>12</v>
      </c>
      <c r="BE19" s="267"/>
    </row>
    <row r="20" spans="1:57" ht="19.5" customHeight="1">
      <c r="A20" s="225" t="s">
        <v>259</v>
      </c>
      <c r="B20" s="652" t="s">
        <v>52</v>
      </c>
      <c r="C20" s="232" t="s">
        <v>229</v>
      </c>
      <c r="D20" s="300">
        <v>4</v>
      </c>
      <c r="E20" s="302">
        <v>4</v>
      </c>
      <c r="F20" s="302">
        <v>4</v>
      </c>
      <c r="G20" s="302">
        <v>4</v>
      </c>
      <c r="H20" s="302">
        <v>4</v>
      </c>
      <c r="I20" s="302">
        <v>4</v>
      </c>
      <c r="J20" s="302">
        <v>4</v>
      </c>
      <c r="K20" s="302">
        <v>8</v>
      </c>
      <c r="L20" s="302">
        <v>12</v>
      </c>
      <c r="M20" s="302">
        <v>4</v>
      </c>
      <c r="N20" s="302">
        <v>8</v>
      </c>
      <c r="O20" s="302">
        <v>8</v>
      </c>
      <c r="P20" s="302">
        <v>8</v>
      </c>
      <c r="Q20" s="302">
        <v>10</v>
      </c>
      <c r="R20" s="302">
        <v>2</v>
      </c>
      <c r="S20" s="302"/>
      <c r="T20" s="282" t="s">
        <v>261</v>
      </c>
      <c r="U20" s="220">
        <f t="shared" si="3"/>
        <v>88</v>
      </c>
      <c r="V20" s="284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224"/>
      <c r="AV20" s="220">
        <f t="shared" si="1"/>
        <v>0</v>
      </c>
      <c r="AW20" s="224"/>
      <c r="AX20" s="224"/>
      <c r="AY20" s="224"/>
      <c r="AZ20" s="224"/>
      <c r="BA20" s="224"/>
      <c r="BB20" s="224"/>
      <c r="BC20" s="224"/>
      <c r="BD20" s="228">
        <f t="shared" si="2"/>
        <v>88</v>
      </c>
      <c r="BE20" s="267"/>
    </row>
    <row r="21" spans="1:57" ht="15.75">
      <c r="A21" s="229"/>
      <c r="B21" s="653"/>
      <c r="C21" s="232" t="s">
        <v>230</v>
      </c>
      <c r="D21" s="241"/>
      <c r="E21" s="241"/>
      <c r="F21" s="241"/>
      <c r="G21" s="241"/>
      <c r="H21" s="241"/>
      <c r="I21" s="241"/>
      <c r="J21" s="219"/>
      <c r="K21" s="219">
        <v>1</v>
      </c>
      <c r="L21" s="219">
        <v>1</v>
      </c>
      <c r="M21" s="219">
        <v>1</v>
      </c>
      <c r="N21" s="219">
        <v>1</v>
      </c>
      <c r="O21" s="219">
        <v>1</v>
      </c>
      <c r="P21" s="219">
        <v>1</v>
      </c>
      <c r="Q21" s="219">
        <v>1</v>
      </c>
      <c r="R21" s="219">
        <v>1</v>
      </c>
      <c r="S21" s="219"/>
      <c r="T21" s="224"/>
      <c r="U21" s="224">
        <f t="shared" si="3"/>
        <v>8</v>
      </c>
      <c r="V21" s="224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21"/>
      <c r="AU21" s="224"/>
      <c r="AV21" s="224">
        <f t="shared" si="1"/>
        <v>0</v>
      </c>
      <c r="AW21" s="224"/>
      <c r="AX21" s="224"/>
      <c r="AY21" s="224"/>
      <c r="AZ21" s="224"/>
      <c r="BA21" s="224"/>
      <c r="BB21" s="224"/>
      <c r="BC21" s="224"/>
      <c r="BD21" s="232">
        <f t="shared" si="2"/>
        <v>8</v>
      </c>
      <c r="BE21" s="267"/>
    </row>
    <row r="22" spans="1:57" ht="26.25" customHeight="1">
      <c r="A22" s="225" t="s">
        <v>235</v>
      </c>
      <c r="B22" s="648" t="s">
        <v>54</v>
      </c>
      <c r="C22" s="232" t="s">
        <v>229</v>
      </c>
      <c r="D22" s="300">
        <v>8</v>
      </c>
      <c r="E22" s="302">
        <v>6</v>
      </c>
      <c r="F22" s="302">
        <v>6</v>
      </c>
      <c r="G22" s="302">
        <v>8</v>
      </c>
      <c r="H22" s="302">
        <v>4</v>
      </c>
      <c r="I22" s="302">
        <v>4</v>
      </c>
      <c r="J22" s="302">
        <v>4</v>
      </c>
      <c r="K22" s="302">
        <v>4</v>
      </c>
      <c r="L22" s="302">
        <v>4</v>
      </c>
      <c r="M22" s="302">
        <v>6</v>
      </c>
      <c r="N22" s="302">
        <v>4</v>
      </c>
      <c r="O22" s="302">
        <v>4</v>
      </c>
      <c r="P22" s="302">
        <v>4</v>
      </c>
      <c r="Q22" s="302">
        <v>4</v>
      </c>
      <c r="R22" s="302">
        <v>2</v>
      </c>
      <c r="S22" s="302"/>
      <c r="T22" s="282" t="s">
        <v>261</v>
      </c>
      <c r="U22" s="220">
        <f t="shared" si="3"/>
        <v>72</v>
      </c>
      <c r="V22" s="284"/>
      <c r="W22" s="300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12"/>
      <c r="AR22" s="312"/>
      <c r="AS22" s="312"/>
      <c r="AT22" s="301"/>
      <c r="AU22" s="224"/>
      <c r="AV22" s="220">
        <f t="shared" si="1"/>
        <v>0</v>
      </c>
      <c r="AW22" s="224"/>
      <c r="AX22" s="224"/>
      <c r="AY22" s="224"/>
      <c r="AZ22" s="224"/>
      <c r="BA22" s="224"/>
      <c r="BB22" s="224"/>
      <c r="BC22" s="224"/>
      <c r="BD22" s="228">
        <f t="shared" si="2"/>
        <v>72</v>
      </c>
      <c r="BE22" s="267"/>
    </row>
    <row r="23" spans="1:57" ht="24.75" customHeight="1">
      <c r="A23" s="229"/>
      <c r="B23" s="649"/>
      <c r="C23" s="232" t="s">
        <v>230</v>
      </c>
      <c r="D23" s="241"/>
      <c r="E23" s="241"/>
      <c r="F23" s="241">
        <v>1</v>
      </c>
      <c r="G23" s="241">
        <v>1</v>
      </c>
      <c r="H23" s="241"/>
      <c r="I23" s="241">
        <v>1</v>
      </c>
      <c r="J23" s="219">
        <v>1</v>
      </c>
      <c r="K23" s="219">
        <v>1</v>
      </c>
      <c r="L23" s="219">
        <v>1</v>
      </c>
      <c r="M23" s="219">
        <v>1</v>
      </c>
      <c r="N23" s="219">
        <v>1</v>
      </c>
      <c r="O23" s="219">
        <v>1</v>
      </c>
      <c r="P23" s="219">
        <v>1</v>
      </c>
      <c r="Q23" s="219">
        <v>1</v>
      </c>
      <c r="R23" s="219">
        <v>1</v>
      </c>
      <c r="S23" s="219"/>
      <c r="T23" s="244"/>
      <c r="U23" s="224">
        <f t="shared" si="3"/>
        <v>12</v>
      </c>
      <c r="V23" s="258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21"/>
      <c r="AU23" s="224"/>
      <c r="AV23" s="224">
        <f t="shared" si="1"/>
        <v>0</v>
      </c>
      <c r="AW23" s="224"/>
      <c r="AX23" s="224"/>
      <c r="AY23" s="224"/>
      <c r="AZ23" s="224"/>
      <c r="BA23" s="224"/>
      <c r="BB23" s="224"/>
      <c r="BC23" s="224"/>
      <c r="BD23" s="232">
        <f t="shared" si="2"/>
        <v>12</v>
      </c>
      <c r="BE23" s="267"/>
    </row>
    <row r="24" spans="1:57" ht="53.25" customHeight="1">
      <c r="A24" s="225" t="s">
        <v>236</v>
      </c>
      <c r="B24" s="656" t="s">
        <v>56</v>
      </c>
      <c r="C24" s="232" t="s">
        <v>229</v>
      </c>
      <c r="D24" s="300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220"/>
      <c r="V24" s="284"/>
      <c r="W24" s="300">
        <v>6</v>
      </c>
      <c r="X24" s="300">
        <v>6</v>
      </c>
      <c r="Y24" s="300">
        <v>4</v>
      </c>
      <c r="Z24" s="300">
        <v>4</v>
      </c>
      <c r="AA24" s="300">
        <v>4</v>
      </c>
      <c r="AB24" s="300">
        <v>4</v>
      </c>
      <c r="AC24" s="300">
        <v>4</v>
      </c>
      <c r="AD24" s="300">
        <v>6</v>
      </c>
      <c r="AE24" s="300">
        <v>4</v>
      </c>
      <c r="AF24" s="300">
        <v>4</v>
      </c>
      <c r="AG24" s="300">
        <v>4</v>
      </c>
      <c r="AH24" s="300">
        <v>4</v>
      </c>
      <c r="AI24" s="300">
        <v>4</v>
      </c>
      <c r="AJ24" s="300">
        <v>4</v>
      </c>
      <c r="AK24" s="300">
        <v>4</v>
      </c>
      <c r="AL24" s="302">
        <v>2</v>
      </c>
      <c r="AM24" s="312">
        <v>2</v>
      </c>
      <c r="AN24" s="312">
        <v>1</v>
      </c>
      <c r="AO24" s="282" t="s">
        <v>261</v>
      </c>
      <c r="AP24" s="301"/>
      <c r="AQ24" s="301"/>
      <c r="AR24" s="301"/>
      <c r="AS24" s="301"/>
      <c r="AT24" s="301"/>
      <c r="AU24" s="224"/>
      <c r="AV24" s="220">
        <f>SUM(W24:AT24)</f>
        <v>71</v>
      </c>
      <c r="AW24" s="284"/>
      <c r="AX24" s="224"/>
      <c r="AY24" s="224"/>
      <c r="AZ24" s="224"/>
      <c r="BA24" s="224"/>
      <c r="BB24" s="224"/>
      <c r="BC24" s="224"/>
      <c r="BD24" s="228">
        <f t="shared" si="2"/>
        <v>71</v>
      </c>
      <c r="BE24" s="267"/>
    </row>
    <row r="25" spans="1:57" ht="15.75">
      <c r="A25" s="229"/>
      <c r="B25" s="657"/>
      <c r="C25" s="232" t="s">
        <v>230</v>
      </c>
      <c r="D25" s="241"/>
      <c r="E25" s="241"/>
      <c r="F25" s="241"/>
      <c r="G25" s="241"/>
      <c r="H25" s="241"/>
      <c r="I25" s="241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44"/>
      <c r="U25" s="224"/>
      <c r="V25" s="258"/>
      <c r="W25" s="238"/>
      <c r="X25" s="239"/>
      <c r="Y25" s="239"/>
      <c r="Z25" s="239"/>
      <c r="AA25" s="239"/>
      <c r="AB25" s="239"/>
      <c r="AC25" s="239"/>
      <c r="AD25" s="231"/>
      <c r="AE25" s="231"/>
      <c r="AF25" s="231">
        <v>1</v>
      </c>
      <c r="AG25" s="231">
        <v>1</v>
      </c>
      <c r="AH25" s="231">
        <v>1</v>
      </c>
      <c r="AI25" s="231">
        <v>1</v>
      </c>
      <c r="AJ25" s="231">
        <v>1</v>
      </c>
      <c r="AK25" s="231">
        <v>1</v>
      </c>
      <c r="AL25" s="231">
        <v>1</v>
      </c>
      <c r="AM25" s="231">
        <v>1</v>
      </c>
      <c r="AN25" s="231"/>
      <c r="AO25" s="231"/>
      <c r="AP25" s="255"/>
      <c r="AQ25" s="219"/>
      <c r="AR25" s="219"/>
      <c r="AS25" s="219"/>
      <c r="AT25" s="221"/>
      <c r="AU25" s="224"/>
      <c r="AV25" s="224">
        <f aca="true" t="shared" si="4" ref="AV25:AV31">SUM(W25:AT25)</f>
        <v>8</v>
      </c>
      <c r="AW25" s="224"/>
      <c r="AX25" s="224"/>
      <c r="AY25" s="224"/>
      <c r="AZ25" s="224"/>
      <c r="BA25" s="224"/>
      <c r="BB25" s="224"/>
      <c r="BC25" s="224"/>
      <c r="BD25" s="232">
        <f t="shared" si="2"/>
        <v>8</v>
      </c>
      <c r="BE25" s="267"/>
    </row>
    <row r="26" spans="1:57" ht="21" customHeight="1">
      <c r="A26" s="256" t="s">
        <v>260</v>
      </c>
      <c r="B26" s="648" t="s">
        <v>60</v>
      </c>
      <c r="C26" s="232" t="s">
        <v>229</v>
      </c>
      <c r="D26" s="300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220">
        <f t="shared" si="0"/>
        <v>0</v>
      </c>
      <c r="V26" s="224"/>
      <c r="W26" s="301">
        <v>2</v>
      </c>
      <c r="X26" s="301">
        <v>4</v>
      </c>
      <c r="Y26" s="301">
        <v>2</v>
      </c>
      <c r="Z26" s="301">
        <v>4</v>
      </c>
      <c r="AA26" s="301">
        <v>2</v>
      </c>
      <c r="AB26" s="301">
        <v>2</v>
      </c>
      <c r="AC26" s="301">
        <v>2</v>
      </c>
      <c r="AD26" s="301">
        <v>4</v>
      </c>
      <c r="AE26" s="301">
        <v>10</v>
      </c>
      <c r="AF26" s="301">
        <v>2</v>
      </c>
      <c r="AG26" s="301">
        <v>4</v>
      </c>
      <c r="AH26" s="301">
        <v>2</v>
      </c>
      <c r="AI26" s="301">
        <v>4</v>
      </c>
      <c r="AJ26" s="301">
        <v>2</v>
      </c>
      <c r="AK26" s="301">
        <v>4</v>
      </c>
      <c r="AL26" s="301">
        <v>2</v>
      </c>
      <c r="AM26" s="301">
        <v>4</v>
      </c>
      <c r="AN26" s="301"/>
      <c r="AO26" s="301"/>
      <c r="AP26" s="301"/>
      <c r="AQ26" s="301"/>
      <c r="AR26" s="301"/>
      <c r="AS26" s="301"/>
      <c r="AT26" s="301"/>
      <c r="AU26" s="224"/>
      <c r="AV26" s="220">
        <f t="shared" si="4"/>
        <v>56</v>
      </c>
      <c r="AW26" s="224" t="s">
        <v>9</v>
      </c>
      <c r="AX26" s="224"/>
      <c r="AY26" s="224"/>
      <c r="AZ26" s="224"/>
      <c r="BA26" s="224"/>
      <c r="BB26" s="224"/>
      <c r="BC26" s="224"/>
      <c r="BD26" s="228">
        <f t="shared" si="2"/>
        <v>56</v>
      </c>
      <c r="BE26" s="267"/>
    </row>
    <row r="27" spans="1:57" ht="15.75">
      <c r="A27" s="243"/>
      <c r="B27" s="649"/>
      <c r="C27" s="232" t="s">
        <v>230</v>
      </c>
      <c r="D27" s="238"/>
      <c r="E27" s="239"/>
      <c r="F27" s="239"/>
      <c r="G27" s="239"/>
      <c r="H27" s="239"/>
      <c r="I27" s="239"/>
      <c r="J27" s="239"/>
      <c r="K27" s="231"/>
      <c r="L27" s="231"/>
      <c r="M27" s="231"/>
      <c r="N27" s="231"/>
      <c r="O27" s="231"/>
      <c r="P27" s="231"/>
      <c r="Q27" s="231"/>
      <c r="R27" s="231"/>
      <c r="S27" s="231"/>
      <c r="T27" s="244"/>
      <c r="U27" s="224">
        <f t="shared" si="0"/>
        <v>0</v>
      </c>
      <c r="V27" s="224"/>
      <c r="W27" s="219"/>
      <c r="X27" s="219"/>
      <c r="Y27" s="219"/>
      <c r="Z27" s="219"/>
      <c r="AA27" s="219">
        <v>1</v>
      </c>
      <c r="AB27" s="219">
        <v>1</v>
      </c>
      <c r="AC27" s="219">
        <v>1</v>
      </c>
      <c r="AD27" s="219">
        <v>1</v>
      </c>
      <c r="AE27" s="219">
        <v>1</v>
      </c>
      <c r="AF27" s="219">
        <v>1</v>
      </c>
      <c r="AG27" s="219">
        <v>1</v>
      </c>
      <c r="AH27" s="219">
        <v>1</v>
      </c>
      <c r="AI27" s="219">
        <v>1</v>
      </c>
      <c r="AJ27" s="219">
        <v>1</v>
      </c>
      <c r="AK27" s="219"/>
      <c r="AL27" s="219">
        <v>1</v>
      </c>
      <c r="AM27" s="219">
        <v>1</v>
      </c>
      <c r="AN27" s="219"/>
      <c r="AO27" s="219"/>
      <c r="AP27" s="219"/>
      <c r="AQ27" s="219"/>
      <c r="AR27" s="221"/>
      <c r="AS27" s="221"/>
      <c r="AT27" s="221"/>
      <c r="AU27" s="224"/>
      <c r="AV27" s="224">
        <f t="shared" si="4"/>
        <v>12</v>
      </c>
      <c r="AW27" s="224"/>
      <c r="AX27" s="224"/>
      <c r="AY27" s="224"/>
      <c r="AZ27" s="224"/>
      <c r="BA27" s="224"/>
      <c r="BB27" s="224"/>
      <c r="BC27" s="224"/>
      <c r="BD27" s="232">
        <f t="shared" si="2"/>
        <v>12</v>
      </c>
      <c r="BE27" s="267"/>
    </row>
    <row r="28" spans="1:57" ht="31.5">
      <c r="A28" s="256" t="s">
        <v>262</v>
      </c>
      <c r="B28" s="652" t="s">
        <v>239</v>
      </c>
      <c r="C28" s="232" t="s">
        <v>229</v>
      </c>
      <c r="D28" s="300">
        <v>6</v>
      </c>
      <c r="E28" s="300">
        <v>6</v>
      </c>
      <c r="F28" s="300">
        <v>4</v>
      </c>
      <c r="G28" s="300">
        <v>4</v>
      </c>
      <c r="H28" s="300">
        <v>4</v>
      </c>
      <c r="I28" s="300">
        <v>8</v>
      </c>
      <c r="J28" s="300">
        <v>10</v>
      </c>
      <c r="K28" s="300">
        <v>6</v>
      </c>
      <c r="L28" s="300">
        <v>4</v>
      </c>
      <c r="M28" s="300">
        <v>10</v>
      </c>
      <c r="N28" s="301">
        <v>8</v>
      </c>
      <c r="O28" s="301">
        <v>8</v>
      </c>
      <c r="P28" s="301">
        <v>8</v>
      </c>
      <c r="Q28" s="301">
        <v>8</v>
      </c>
      <c r="R28" s="301"/>
      <c r="S28" s="300"/>
      <c r="T28" s="301"/>
      <c r="U28" s="220">
        <f t="shared" si="0"/>
        <v>94</v>
      </c>
      <c r="V28" s="224"/>
      <c r="W28" s="301">
        <v>4</v>
      </c>
      <c r="X28" s="301">
        <v>4</v>
      </c>
      <c r="Y28" s="301">
        <v>8</v>
      </c>
      <c r="Z28" s="301">
        <v>10</v>
      </c>
      <c r="AA28" s="301">
        <v>2</v>
      </c>
      <c r="AB28" s="301">
        <v>4</v>
      </c>
      <c r="AC28" s="301">
        <v>4</v>
      </c>
      <c r="AD28" s="301">
        <v>4</v>
      </c>
      <c r="AE28" s="301">
        <v>4</v>
      </c>
      <c r="AF28" s="301">
        <v>6</v>
      </c>
      <c r="AG28" s="301">
        <v>6</v>
      </c>
      <c r="AH28" s="301">
        <v>6</v>
      </c>
      <c r="AI28" s="301">
        <v>6</v>
      </c>
      <c r="AJ28" s="301">
        <v>6</v>
      </c>
      <c r="AK28" s="301">
        <v>8</v>
      </c>
      <c r="AL28" s="301">
        <v>12</v>
      </c>
      <c r="AM28" s="301">
        <v>12</v>
      </c>
      <c r="AN28" s="301">
        <v>2</v>
      </c>
      <c r="AO28" s="301"/>
      <c r="AP28" s="282" t="s">
        <v>261</v>
      </c>
      <c r="AQ28" s="301"/>
      <c r="AR28" s="301"/>
      <c r="AS28" s="301"/>
      <c r="AT28" s="328"/>
      <c r="AU28" s="224"/>
      <c r="AV28" s="220">
        <f t="shared" si="4"/>
        <v>108</v>
      </c>
      <c r="AW28" s="284"/>
      <c r="AX28" s="224"/>
      <c r="AY28" s="224"/>
      <c r="AZ28" s="224"/>
      <c r="BA28" s="224"/>
      <c r="BB28" s="224"/>
      <c r="BC28" s="224"/>
      <c r="BD28" s="232"/>
      <c r="BE28" s="267"/>
    </row>
    <row r="29" spans="1:57" ht="15.75">
      <c r="A29" s="246"/>
      <c r="B29" s="653"/>
      <c r="C29" s="232" t="s">
        <v>230</v>
      </c>
      <c r="D29" s="241"/>
      <c r="E29" s="241"/>
      <c r="F29" s="241"/>
      <c r="G29" s="219">
        <v>1</v>
      </c>
      <c r="H29" s="219">
        <v>1</v>
      </c>
      <c r="I29" s="241"/>
      <c r="J29" s="241">
        <v>1</v>
      </c>
      <c r="K29" s="219"/>
      <c r="L29" s="219"/>
      <c r="M29" s="219">
        <v>1</v>
      </c>
      <c r="N29" s="219">
        <v>1</v>
      </c>
      <c r="O29" s="219">
        <v>1</v>
      </c>
      <c r="P29" s="219">
        <v>1</v>
      </c>
      <c r="Q29" s="219">
        <v>1</v>
      </c>
      <c r="R29" s="219"/>
      <c r="S29" s="219"/>
      <c r="T29" s="221"/>
      <c r="U29" s="224">
        <f t="shared" si="0"/>
        <v>8</v>
      </c>
      <c r="V29" s="224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>
        <v>1</v>
      </c>
      <c r="AL29" s="219">
        <v>1</v>
      </c>
      <c r="AM29" s="219">
        <v>1</v>
      </c>
      <c r="AN29" s="219">
        <v>1</v>
      </c>
      <c r="AO29" s="219"/>
      <c r="AP29" s="219"/>
      <c r="AQ29" s="219"/>
      <c r="AR29" s="221"/>
      <c r="AS29" s="221"/>
      <c r="AT29" s="221"/>
      <c r="AU29" s="261"/>
      <c r="AV29" s="224">
        <f t="shared" si="4"/>
        <v>4</v>
      </c>
      <c r="AW29" s="224"/>
      <c r="AX29" s="224"/>
      <c r="AY29" s="224"/>
      <c r="AZ29" s="224"/>
      <c r="BA29" s="224"/>
      <c r="BB29" s="224"/>
      <c r="BC29" s="224"/>
      <c r="BD29" s="232"/>
      <c r="BE29" s="267"/>
    </row>
    <row r="30" spans="1:57" ht="17.25" customHeight="1">
      <c r="A30" s="654" t="s">
        <v>262</v>
      </c>
      <c r="B30" s="652" t="s">
        <v>73</v>
      </c>
      <c r="C30" s="232" t="s">
        <v>229</v>
      </c>
      <c r="D30" s="322"/>
      <c r="E30" s="322"/>
      <c r="F30" s="322"/>
      <c r="G30" s="310"/>
      <c r="H30" s="310"/>
      <c r="I30" s="322"/>
      <c r="J30" s="322"/>
      <c r="K30" s="310"/>
      <c r="L30" s="310"/>
      <c r="M30" s="310"/>
      <c r="N30" s="310"/>
      <c r="O30" s="310"/>
      <c r="P30" s="310"/>
      <c r="Q30" s="310"/>
      <c r="R30" s="310"/>
      <c r="S30" s="310"/>
      <c r="T30" s="301"/>
      <c r="U30" s="224"/>
      <c r="V30" s="224"/>
      <c r="W30" s="301">
        <v>8</v>
      </c>
      <c r="X30" s="301">
        <v>10</v>
      </c>
      <c r="Y30" s="301">
        <v>12</v>
      </c>
      <c r="Z30" s="301">
        <v>8</v>
      </c>
      <c r="AA30" s="301">
        <v>14</v>
      </c>
      <c r="AB30" s="301">
        <v>8</v>
      </c>
      <c r="AC30" s="301">
        <v>8</v>
      </c>
      <c r="AD30" s="301">
        <v>8</v>
      </c>
      <c r="AE30" s="301">
        <v>8</v>
      </c>
      <c r="AF30" s="301">
        <v>8</v>
      </c>
      <c r="AG30" s="301">
        <v>8</v>
      </c>
      <c r="AH30" s="301">
        <v>8</v>
      </c>
      <c r="AI30" s="301">
        <v>8</v>
      </c>
      <c r="AJ30" s="301">
        <v>6</v>
      </c>
      <c r="AK30" s="301">
        <v>6</v>
      </c>
      <c r="AL30" s="301">
        <v>6</v>
      </c>
      <c r="AM30" s="301">
        <v>10</v>
      </c>
      <c r="AN30" s="301">
        <v>8</v>
      </c>
      <c r="AO30" s="301"/>
      <c r="AP30" s="282" t="s">
        <v>261</v>
      </c>
      <c r="AQ30" s="301"/>
      <c r="AR30" s="301"/>
      <c r="AS30" s="301"/>
      <c r="AT30" s="328"/>
      <c r="AU30" s="224"/>
      <c r="AV30" s="220">
        <f t="shared" si="4"/>
        <v>152</v>
      </c>
      <c r="AW30" s="284"/>
      <c r="AX30" s="224"/>
      <c r="AY30" s="224"/>
      <c r="AZ30" s="224"/>
      <c r="BA30" s="224"/>
      <c r="BB30" s="224"/>
      <c r="BC30" s="224"/>
      <c r="BD30" s="232"/>
      <c r="BE30" s="267"/>
    </row>
    <row r="31" spans="1:57" ht="16.5" customHeight="1">
      <c r="A31" s="655"/>
      <c r="B31" s="653"/>
      <c r="C31" s="232" t="s">
        <v>230</v>
      </c>
      <c r="D31" s="241"/>
      <c r="E31" s="241"/>
      <c r="F31" s="241"/>
      <c r="G31" s="219"/>
      <c r="H31" s="219"/>
      <c r="I31" s="241"/>
      <c r="J31" s="241"/>
      <c r="K31" s="219"/>
      <c r="L31" s="219"/>
      <c r="M31" s="219"/>
      <c r="N31" s="219"/>
      <c r="O31" s="219"/>
      <c r="P31" s="219"/>
      <c r="Q31" s="219"/>
      <c r="R31" s="219"/>
      <c r="S31" s="219"/>
      <c r="T31" s="221"/>
      <c r="U31" s="224"/>
      <c r="V31" s="224"/>
      <c r="W31" s="219"/>
      <c r="X31" s="219"/>
      <c r="Y31" s="219"/>
      <c r="Z31" s="219"/>
      <c r="AA31" s="219"/>
      <c r="AB31" s="219">
        <v>1</v>
      </c>
      <c r="AC31" s="219">
        <v>1</v>
      </c>
      <c r="AD31" s="219">
        <v>1</v>
      </c>
      <c r="AE31" s="219">
        <v>1</v>
      </c>
      <c r="AF31" s="219">
        <v>1</v>
      </c>
      <c r="AG31" s="219">
        <v>1</v>
      </c>
      <c r="AH31" s="219">
        <v>1</v>
      </c>
      <c r="AI31" s="219">
        <v>1</v>
      </c>
      <c r="AJ31" s="219">
        <v>1</v>
      </c>
      <c r="AK31" s="219">
        <v>1</v>
      </c>
      <c r="AL31" s="219">
        <v>1</v>
      </c>
      <c r="AM31" s="219">
        <v>1</v>
      </c>
      <c r="AN31" s="219">
        <v>1</v>
      </c>
      <c r="AO31" s="219"/>
      <c r="AP31" s="219"/>
      <c r="AQ31" s="219"/>
      <c r="AR31" s="221"/>
      <c r="AS31" s="221"/>
      <c r="AT31" s="221"/>
      <c r="AU31" s="261"/>
      <c r="AV31" s="224">
        <f t="shared" si="4"/>
        <v>13</v>
      </c>
      <c r="AW31" s="224"/>
      <c r="AX31" s="224"/>
      <c r="AY31" s="224"/>
      <c r="AZ31" s="224"/>
      <c r="BA31" s="224"/>
      <c r="BB31" s="224"/>
      <c r="BC31" s="224"/>
      <c r="BD31" s="232"/>
      <c r="BE31" s="267"/>
    </row>
    <row r="32" spans="1:57" ht="31.5">
      <c r="A32" s="256" t="s">
        <v>263</v>
      </c>
      <c r="B32" s="652" t="s">
        <v>91</v>
      </c>
      <c r="C32" s="232" t="s">
        <v>229</v>
      </c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1"/>
      <c r="O32" s="301"/>
      <c r="P32" s="301"/>
      <c r="Q32" s="301"/>
      <c r="R32" s="301"/>
      <c r="S32" s="300"/>
      <c r="T32" s="301"/>
      <c r="U32" s="220"/>
      <c r="V32" s="258"/>
      <c r="W32" s="301">
        <v>10</v>
      </c>
      <c r="X32" s="301">
        <v>6</v>
      </c>
      <c r="Y32" s="301">
        <v>4</v>
      </c>
      <c r="Z32" s="301">
        <v>4</v>
      </c>
      <c r="AA32" s="301">
        <v>8</v>
      </c>
      <c r="AB32" s="301">
        <v>6</v>
      </c>
      <c r="AC32" s="301">
        <v>4</v>
      </c>
      <c r="AD32" s="301">
        <v>4</v>
      </c>
      <c r="AE32" s="301">
        <v>4</v>
      </c>
      <c r="AF32" s="301">
        <v>6</v>
      </c>
      <c r="AG32" s="301">
        <v>6</v>
      </c>
      <c r="AH32" s="301">
        <v>6</v>
      </c>
      <c r="AI32" s="301">
        <v>6</v>
      </c>
      <c r="AJ32" s="301">
        <v>6</v>
      </c>
      <c r="AK32" s="301">
        <v>6</v>
      </c>
      <c r="AL32" s="301">
        <v>6</v>
      </c>
      <c r="AM32" s="301">
        <v>6</v>
      </c>
      <c r="AN32" s="301">
        <v>6</v>
      </c>
      <c r="AO32" s="301">
        <v>4</v>
      </c>
      <c r="AP32" s="301"/>
      <c r="AQ32" s="301"/>
      <c r="AR32" s="301"/>
      <c r="AS32" s="301"/>
      <c r="AT32" s="328"/>
      <c r="AU32" s="224"/>
      <c r="AV32" s="220">
        <f>SUM(W32:AT32)</f>
        <v>108</v>
      </c>
      <c r="AW32" s="224" t="s">
        <v>9</v>
      </c>
      <c r="AX32" s="224"/>
      <c r="AY32" s="224"/>
      <c r="AZ32" s="224"/>
      <c r="BA32" s="224"/>
      <c r="BB32" s="224"/>
      <c r="BC32" s="224"/>
      <c r="BD32" s="232"/>
      <c r="BE32" s="267"/>
    </row>
    <row r="33" spans="1:57" ht="15.75">
      <c r="A33" s="243"/>
      <c r="B33" s="653"/>
      <c r="C33" s="232" t="s">
        <v>230</v>
      </c>
      <c r="D33" s="241"/>
      <c r="E33" s="241"/>
      <c r="F33" s="241"/>
      <c r="G33" s="219"/>
      <c r="H33" s="219"/>
      <c r="I33" s="241"/>
      <c r="J33" s="241"/>
      <c r="K33" s="219"/>
      <c r="L33" s="219"/>
      <c r="M33" s="219"/>
      <c r="N33" s="219"/>
      <c r="O33" s="219"/>
      <c r="P33" s="219"/>
      <c r="Q33" s="219"/>
      <c r="R33" s="219"/>
      <c r="S33" s="219"/>
      <c r="T33" s="221"/>
      <c r="U33" s="224"/>
      <c r="V33" s="258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>
        <v>1</v>
      </c>
      <c r="AH33" s="219">
        <v>1</v>
      </c>
      <c r="AI33" s="219">
        <v>1</v>
      </c>
      <c r="AJ33" s="219">
        <v>1</v>
      </c>
      <c r="AK33" s="219">
        <v>1</v>
      </c>
      <c r="AL33" s="219">
        <v>1</v>
      </c>
      <c r="AM33" s="219">
        <v>1</v>
      </c>
      <c r="AN33" s="219">
        <v>1</v>
      </c>
      <c r="AO33" s="219">
        <v>1</v>
      </c>
      <c r="AP33" s="219"/>
      <c r="AQ33" s="219"/>
      <c r="AR33" s="221"/>
      <c r="AS33" s="221"/>
      <c r="AT33" s="221"/>
      <c r="AU33" s="261"/>
      <c r="AV33" s="224">
        <f>SUM(W33:AT33)</f>
        <v>9</v>
      </c>
      <c r="AW33" s="224"/>
      <c r="AX33" s="224"/>
      <c r="AY33" s="224"/>
      <c r="AZ33" s="224"/>
      <c r="BA33" s="224"/>
      <c r="BB33" s="224"/>
      <c r="BC33" s="224"/>
      <c r="BD33" s="232"/>
      <c r="BE33" s="267"/>
    </row>
    <row r="34" spans="1:57" ht="15.75">
      <c r="A34" s="51" t="s">
        <v>279</v>
      </c>
      <c r="B34" s="333" t="s">
        <v>77</v>
      </c>
      <c r="C34" s="232" t="s">
        <v>229</v>
      </c>
      <c r="D34" s="241"/>
      <c r="E34" s="241"/>
      <c r="F34" s="241"/>
      <c r="G34" s="219"/>
      <c r="H34" s="219"/>
      <c r="I34" s="241"/>
      <c r="J34" s="241"/>
      <c r="K34" s="219"/>
      <c r="L34" s="219"/>
      <c r="M34" s="219"/>
      <c r="N34" s="219"/>
      <c r="O34" s="219"/>
      <c r="P34" s="219"/>
      <c r="Q34" s="219"/>
      <c r="R34" s="219"/>
      <c r="S34" s="219"/>
      <c r="T34" s="221"/>
      <c r="U34" s="224"/>
      <c r="V34" s="258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21">
        <v>36</v>
      </c>
      <c r="AR34" s="221">
        <v>36</v>
      </c>
      <c r="AS34" s="221"/>
      <c r="AT34" s="221"/>
      <c r="AU34" s="261"/>
      <c r="AV34" s="224">
        <f>SUM(AQ34:AU34)</f>
        <v>72</v>
      </c>
      <c r="AW34" s="224" t="s">
        <v>9</v>
      </c>
      <c r="AX34" s="224"/>
      <c r="AY34" s="224"/>
      <c r="AZ34" s="224"/>
      <c r="BA34" s="224"/>
      <c r="BB34" s="224"/>
      <c r="BC34" s="224"/>
      <c r="BD34" s="232"/>
      <c r="BE34" s="267"/>
    </row>
    <row r="35" spans="1:57" ht="31.5">
      <c r="A35" s="51" t="s">
        <v>94</v>
      </c>
      <c r="B35" s="333" t="s">
        <v>79</v>
      </c>
      <c r="C35" s="232" t="s">
        <v>229</v>
      </c>
      <c r="D35" s="241"/>
      <c r="E35" s="241"/>
      <c r="F35" s="241"/>
      <c r="G35" s="219"/>
      <c r="H35" s="219"/>
      <c r="I35" s="241"/>
      <c r="J35" s="241"/>
      <c r="K35" s="219"/>
      <c r="L35" s="219"/>
      <c r="M35" s="219"/>
      <c r="N35" s="219"/>
      <c r="O35" s="219"/>
      <c r="P35" s="219"/>
      <c r="Q35" s="219"/>
      <c r="R35" s="219"/>
      <c r="S35" s="219"/>
      <c r="T35" s="221"/>
      <c r="U35" s="224"/>
      <c r="V35" s="258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21"/>
      <c r="AS35" s="221">
        <v>36</v>
      </c>
      <c r="AT35" s="221">
        <v>36</v>
      </c>
      <c r="AU35" s="261"/>
      <c r="AV35" s="224">
        <f>SUM(AS35:AU35)</f>
        <v>72</v>
      </c>
      <c r="AW35" s="224" t="s">
        <v>9</v>
      </c>
      <c r="AX35" s="224"/>
      <c r="AY35" s="224"/>
      <c r="AZ35" s="224"/>
      <c r="BA35" s="224"/>
      <c r="BB35" s="224"/>
      <c r="BC35" s="224"/>
      <c r="BD35" s="232"/>
      <c r="BE35" s="267"/>
    </row>
    <row r="36" spans="1:57" ht="47.25">
      <c r="A36" s="335" t="s">
        <v>280</v>
      </c>
      <c r="B36" s="325" t="s">
        <v>69</v>
      </c>
      <c r="C36" s="232"/>
      <c r="D36" s="241"/>
      <c r="E36" s="241"/>
      <c r="F36" s="241"/>
      <c r="G36" s="219"/>
      <c r="H36" s="219"/>
      <c r="I36" s="241"/>
      <c r="J36" s="241"/>
      <c r="K36" s="219"/>
      <c r="L36" s="219"/>
      <c r="M36" s="219"/>
      <c r="N36" s="219"/>
      <c r="O36" s="219"/>
      <c r="P36" s="219"/>
      <c r="Q36" s="219"/>
      <c r="R36" s="219"/>
      <c r="S36" s="219"/>
      <c r="T36" s="221"/>
      <c r="U36" s="224"/>
      <c r="V36" s="258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21"/>
      <c r="AS36" s="221"/>
      <c r="AT36" s="221"/>
      <c r="AU36" s="261"/>
      <c r="AV36" s="224"/>
      <c r="AW36" s="282" t="s">
        <v>261</v>
      </c>
      <c r="AX36" s="224"/>
      <c r="AY36" s="224"/>
      <c r="AZ36" s="224"/>
      <c r="BA36" s="224"/>
      <c r="BB36" s="224"/>
      <c r="BC36" s="224"/>
      <c r="BD36" s="232"/>
      <c r="BE36" s="267"/>
    </row>
    <row r="37" spans="1:57" ht="33.75" customHeight="1">
      <c r="A37" s="256" t="s">
        <v>65</v>
      </c>
      <c r="B37" s="652" t="s">
        <v>278</v>
      </c>
      <c r="C37" s="232" t="s">
        <v>229</v>
      </c>
      <c r="D37" s="300"/>
      <c r="E37" s="300">
        <v>6</v>
      </c>
      <c r="F37" s="300">
        <v>6</v>
      </c>
      <c r="G37" s="300">
        <v>2</v>
      </c>
      <c r="H37" s="300">
        <v>2</v>
      </c>
      <c r="I37" s="300">
        <v>2</v>
      </c>
      <c r="J37" s="300">
        <v>2</v>
      </c>
      <c r="K37" s="300">
        <v>2</v>
      </c>
      <c r="L37" s="300">
        <v>2</v>
      </c>
      <c r="M37" s="300">
        <v>2</v>
      </c>
      <c r="N37" s="300">
        <v>2</v>
      </c>
      <c r="O37" s="300">
        <v>2</v>
      </c>
      <c r="P37" s="300">
        <v>2</v>
      </c>
      <c r="Q37" s="300"/>
      <c r="R37" s="300"/>
      <c r="S37" s="300"/>
      <c r="T37" s="301"/>
      <c r="U37" s="220">
        <f>SUM(D37:T37)</f>
        <v>32</v>
      </c>
      <c r="V37" s="258"/>
      <c r="W37" s="310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28"/>
      <c r="AU37" s="224"/>
      <c r="AV37" s="220"/>
      <c r="AW37" s="224" t="s">
        <v>9</v>
      </c>
      <c r="AX37" s="224"/>
      <c r="AY37" s="224"/>
      <c r="AZ37" s="224"/>
      <c r="BA37" s="224"/>
      <c r="BB37" s="224"/>
      <c r="BC37" s="224"/>
      <c r="BD37" s="228">
        <f t="shared" si="2"/>
        <v>32</v>
      </c>
      <c r="BE37" s="267"/>
    </row>
    <row r="38" spans="1:57" ht="15.75">
      <c r="A38" s="243"/>
      <c r="B38" s="653"/>
      <c r="C38" s="232" t="s">
        <v>230</v>
      </c>
      <c r="D38" s="241"/>
      <c r="E38" s="241"/>
      <c r="F38" s="241"/>
      <c r="G38" s="219"/>
      <c r="H38" s="219"/>
      <c r="I38" s="241"/>
      <c r="J38" s="241"/>
      <c r="K38" s="219"/>
      <c r="L38" s="219"/>
      <c r="M38" s="219"/>
      <c r="N38" s="219"/>
      <c r="O38" s="219"/>
      <c r="P38" s="219"/>
      <c r="Q38" s="219"/>
      <c r="R38" s="219"/>
      <c r="S38" s="219"/>
      <c r="T38" s="221"/>
      <c r="U38" s="224"/>
      <c r="V38" s="258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21"/>
      <c r="AS38" s="221"/>
      <c r="AT38" s="221"/>
      <c r="AU38" s="261"/>
      <c r="AV38" s="224"/>
      <c r="AW38" s="224"/>
      <c r="AX38" s="224"/>
      <c r="AY38" s="224"/>
      <c r="AZ38" s="224"/>
      <c r="BA38" s="224"/>
      <c r="BB38" s="224"/>
      <c r="BC38" s="224"/>
      <c r="BD38" s="232">
        <f t="shared" si="2"/>
        <v>0</v>
      </c>
      <c r="BE38" s="267"/>
    </row>
    <row r="39" spans="1:57" ht="15.75">
      <c r="A39" s="616" t="s">
        <v>247</v>
      </c>
      <c r="B39" s="617"/>
      <c r="C39" s="618"/>
      <c r="D39" s="227">
        <f aca="true" t="shared" si="5" ref="D39:R39">D8+D10+D12+D14+D16+D18+D20+D22+D24+D26+D37+D28+D32</f>
        <v>36</v>
      </c>
      <c r="E39" s="227">
        <f t="shared" si="5"/>
        <v>36</v>
      </c>
      <c r="F39" s="227">
        <f t="shared" si="5"/>
        <v>36</v>
      </c>
      <c r="G39" s="227">
        <f t="shared" si="5"/>
        <v>36</v>
      </c>
      <c r="H39" s="227">
        <f t="shared" si="5"/>
        <v>36</v>
      </c>
      <c r="I39" s="227">
        <f t="shared" si="5"/>
        <v>36</v>
      </c>
      <c r="J39" s="227">
        <f t="shared" si="5"/>
        <v>36</v>
      </c>
      <c r="K39" s="227">
        <f t="shared" si="5"/>
        <v>36</v>
      </c>
      <c r="L39" s="227">
        <f t="shared" si="5"/>
        <v>36</v>
      </c>
      <c r="M39" s="227">
        <f t="shared" si="5"/>
        <v>36</v>
      </c>
      <c r="N39" s="227">
        <f t="shared" si="5"/>
        <v>36</v>
      </c>
      <c r="O39" s="227">
        <f t="shared" si="5"/>
        <v>36</v>
      </c>
      <c r="P39" s="227">
        <f t="shared" si="5"/>
        <v>36</v>
      </c>
      <c r="Q39" s="227">
        <f t="shared" si="5"/>
        <v>36</v>
      </c>
      <c r="R39" s="227">
        <f t="shared" si="5"/>
        <v>16</v>
      </c>
      <c r="S39" s="227"/>
      <c r="T39" s="227"/>
      <c r="U39" s="227">
        <f>U8+U10+U12+U14+U16+U18+U20+U22+U24+U26+U37+U28+U32</f>
        <v>520</v>
      </c>
      <c r="V39" s="262"/>
      <c r="W39" s="227">
        <f aca="true" t="shared" si="6" ref="W39:AN39">W8+W10+W12+W14+W16+W18+W20+W22+W24+W26+W37+W28+W32+W30+W34+W35</f>
        <v>36</v>
      </c>
      <c r="X39" s="227">
        <f t="shared" si="6"/>
        <v>36</v>
      </c>
      <c r="Y39" s="227">
        <f t="shared" si="6"/>
        <v>36</v>
      </c>
      <c r="Z39" s="227">
        <f t="shared" si="6"/>
        <v>36</v>
      </c>
      <c r="AA39" s="227">
        <f t="shared" si="6"/>
        <v>36</v>
      </c>
      <c r="AB39" s="227">
        <f t="shared" si="6"/>
        <v>36</v>
      </c>
      <c r="AC39" s="227">
        <f t="shared" si="6"/>
        <v>36</v>
      </c>
      <c r="AD39" s="227">
        <f t="shared" si="6"/>
        <v>36</v>
      </c>
      <c r="AE39" s="227">
        <f t="shared" si="6"/>
        <v>36</v>
      </c>
      <c r="AF39" s="227">
        <f t="shared" si="6"/>
        <v>36</v>
      </c>
      <c r="AG39" s="227">
        <f t="shared" si="6"/>
        <v>36</v>
      </c>
      <c r="AH39" s="227">
        <f t="shared" si="6"/>
        <v>36</v>
      </c>
      <c r="AI39" s="227">
        <f t="shared" si="6"/>
        <v>36</v>
      </c>
      <c r="AJ39" s="227">
        <f t="shared" si="6"/>
        <v>36</v>
      </c>
      <c r="AK39" s="227">
        <f t="shared" si="6"/>
        <v>36</v>
      </c>
      <c r="AL39" s="227">
        <f t="shared" si="6"/>
        <v>36</v>
      </c>
      <c r="AM39" s="227">
        <f t="shared" si="6"/>
        <v>36</v>
      </c>
      <c r="AN39" s="227">
        <f t="shared" si="6"/>
        <v>21</v>
      </c>
      <c r="AO39" s="227">
        <f>AO8+AO10+AO12+AO14+AO16+AO18+AO20+AO22+AO26+AO363+AO34+AO35+AO28+AO32+AO30+AO37</f>
        <v>4</v>
      </c>
      <c r="AP39" s="227"/>
      <c r="AQ39" s="227">
        <f aca="true" t="shared" si="7" ref="AQ39:AV39">AQ8+AQ10+AQ12+AQ14+AQ16+AQ18+AQ20+AQ22+AQ24+AQ26+AQ37+AQ28+AQ32+AQ30+AQ34+AQ35</f>
        <v>36</v>
      </c>
      <c r="AR39" s="227">
        <f t="shared" si="7"/>
        <v>36</v>
      </c>
      <c r="AS39" s="227">
        <f t="shared" si="7"/>
        <v>36</v>
      </c>
      <c r="AT39" s="227">
        <f t="shared" si="7"/>
        <v>36</v>
      </c>
      <c r="AU39" s="262">
        <f t="shared" si="7"/>
        <v>0</v>
      </c>
      <c r="AV39" s="262">
        <f t="shared" si="7"/>
        <v>781</v>
      </c>
      <c r="AW39" s="262"/>
      <c r="AX39" s="262"/>
      <c r="AY39" s="262"/>
      <c r="AZ39" s="262"/>
      <c r="BA39" s="262"/>
      <c r="BB39" s="262"/>
      <c r="BC39" s="262"/>
      <c r="BD39" s="228">
        <f t="shared" si="2"/>
        <v>1301</v>
      </c>
      <c r="BE39" s="267"/>
    </row>
    <row r="40" spans="1:57" ht="15.75">
      <c r="A40" s="616" t="s">
        <v>248</v>
      </c>
      <c r="B40" s="617"/>
      <c r="C40" s="618"/>
      <c r="D40" s="227">
        <f aca="true" t="shared" si="8" ref="D40:R40">D9+D11+D13+D15+D17+D19+D21+D23+D25+D27+D38+D29+D33</f>
        <v>1</v>
      </c>
      <c r="E40" s="227">
        <f t="shared" si="8"/>
        <v>0</v>
      </c>
      <c r="F40" s="227">
        <f t="shared" si="8"/>
        <v>2</v>
      </c>
      <c r="G40" s="227">
        <f t="shared" si="8"/>
        <v>3</v>
      </c>
      <c r="H40" s="227">
        <f t="shared" si="8"/>
        <v>2</v>
      </c>
      <c r="I40" s="227">
        <f t="shared" si="8"/>
        <v>3</v>
      </c>
      <c r="J40" s="227">
        <f t="shared" si="8"/>
        <v>4</v>
      </c>
      <c r="K40" s="227">
        <f t="shared" si="8"/>
        <v>4</v>
      </c>
      <c r="L40" s="227">
        <f t="shared" si="8"/>
        <v>4</v>
      </c>
      <c r="M40" s="227">
        <f t="shared" si="8"/>
        <v>5</v>
      </c>
      <c r="N40" s="227">
        <f t="shared" si="8"/>
        <v>5</v>
      </c>
      <c r="O40" s="227">
        <f t="shared" si="8"/>
        <v>6</v>
      </c>
      <c r="P40" s="227">
        <f t="shared" si="8"/>
        <v>6</v>
      </c>
      <c r="Q40" s="227">
        <f t="shared" si="8"/>
        <v>6</v>
      </c>
      <c r="R40" s="227">
        <f t="shared" si="8"/>
        <v>5</v>
      </c>
      <c r="S40" s="227"/>
      <c r="T40" s="227"/>
      <c r="U40" s="227">
        <f>U9+U11+U13+U15+U17+U19+U21+U23+U25+U27+U38+U29+U33</f>
        <v>56</v>
      </c>
      <c r="V40" s="262"/>
      <c r="W40" s="227">
        <f aca="true" t="shared" si="9" ref="W40:AO40">W9+W11+W13+W15+W17+W19+W21+W23+W25+W27+W38+W29+W33+W31</f>
        <v>0</v>
      </c>
      <c r="X40" s="227">
        <f t="shared" si="9"/>
        <v>0</v>
      </c>
      <c r="Y40" s="227">
        <f t="shared" si="9"/>
        <v>0</v>
      </c>
      <c r="Z40" s="227">
        <f t="shared" si="9"/>
        <v>0</v>
      </c>
      <c r="AA40" s="227">
        <f t="shared" si="9"/>
        <v>1</v>
      </c>
      <c r="AB40" s="227">
        <f t="shared" si="9"/>
        <v>2</v>
      </c>
      <c r="AC40" s="227">
        <f t="shared" si="9"/>
        <v>2</v>
      </c>
      <c r="AD40" s="227">
        <f t="shared" si="9"/>
        <v>2</v>
      </c>
      <c r="AE40" s="227">
        <f t="shared" si="9"/>
        <v>2</v>
      </c>
      <c r="AF40" s="227">
        <f t="shared" si="9"/>
        <v>3</v>
      </c>
      <c r="AG40" s="227">
        <f t="shared" si="9"/>
        <v>4</v>
      </c>
      <c r="AH40" s="227">
        <f t="shared" si="9"/>
        <v>4</v>
      </c>
      <c r="AI40" s="227">
        <f t="shared" si="9"/>
        <v>5</v>
      </c>
      <c r="AJ40" s="227">
        <f t="shared" si="9"/>
        <v>5</v>
      </c>
      <c r="AK40" s="227">
        <f t="shared" si="9"/>
        <v>5</v>
      </c>
      <c r="AL40" s="227">
        <f t="shared" si="9"/>
        <v>6</v>
      </c>
      <c r="AM40" s="227">
        <f t="shared" si="9"/>
        <v>6</v>
      </c>
      <c r="AN40" s="227">
        <f t="shared" si="9"/>
        <v>4</v>
      </c>
      <c r="AO40" s="227">
        <f t="shared" si="9"/>
        <v>1</v>
      </c>
      <c r="AP40" s="227"/>
      <c r="AQ40" s="227">
        <f aca="true" t="shared" si="10" ref="AQ40:AV40">AQ9+AQ11+AQ13+AQ15+AQ17+AQ19+AQ21+AQ23+AQ25+AQ27+AQ38+AQ29+AQ33+AQ31</f>
        <v>0</v>
      </c>
      <c r="AR40" s="227">
        <f t="shared" si="10"/>
        <v>0</v>
      </c>
      <c r="AS40" s="227">
        <f t="shared" si="10"/>
        <v>0</v>
      </c>
      <c r="AT40" s="227">
        <f t="shared" si="10"/>
        <v>0</v>
      </c>
      <c r="AU40" s="262">
        <f t="shared" si="10"/>
        <v>0</v>
      </c>
      <c r="AV40" s="262">
        <f t="shared" si="10"/>
        <v>51</v>
      </c>
      <c r="AW40" s="263"/>
      <c r="AX40" s="263"/>
      <c r="AY40" s="263"/>
      <c r="AZ40" s="263"/>
      <c r="BA40" s="263"/>
      <c r="BB40" s="263"/>
      <c r="BC40" s="263"/>
      <c r="BD40" s="228">
        <f t="shared" si="2"/>
        <v>107</v>
      </c>
      <c r="BE40" s="267"/>
    </row>
    <row r="41" spans="1:57" ht="15.75">
      <c r="A41" s="616" t="s">
        <v>249</v>
      </c>
      <c r="B41" s="617"/>
      <c r="C41" s="618"/>
      <c r="D41" s="264">
        <f aca="true" t="shared" si="11" ref="D41:U41">D39+D40</f>
        <v>37</v>
      </c>
      <c r="E41" s="264">
        <f t="shared" si="11"/>
        <v>36</v>
      </c>
      <c r="F41" s="264">
        <f t="shared" si="11"/>
        <v>38</v>
      </c>
      <c r="G41" s="264">
        <f t="shared" si="11"/>
        <v>39</v>
      </c>
      <c r="H41" s="264">
        <f t="shared" si="11"/>
        <v>38</v>
      </c>
      <c r="I41" s="264">
        <f t="shared" si="11"/>
        <v>39</v>
      </c>
      <c r="J41" s="264">
        <f t="shared" si="11"/>
        <v>40</v>
      </c>
      <c r="K41" s="264">
        <f t="shared" si="11"/>
        <v>40</v>
      </c>
      <c r="L41" s="264">
        <f t="shared" si="11"/>
        <v>40</v>
      </c>
      <c r="M41" s="264">
        <f t="shared" si="11"/>
        <v>41</v>
      </c>
      <c r="N41" s="264">
        <f t="shared" si="11"/>
        <v>41</v>
      </c>
      <c r="O41" s="264">
        <f t="shared" si="11"/>
        <v>42</v>
      </c>
      <c r="P41" s="264">
        <f t="shared" si="11"/>
        <v>42</v>
      </c>
      <c r="Q41" s="264">
        <f t="shared" si="11"/>
        <v>42</v>
      </c>
      <c r="R41" s="264">
        <f t="shared" si="11"/>
        <v>21</v>
      </c>
      <c r="S41" s="264"/>
      <c r="T41" s="264"/>
      <c r="U41" s="264">
        <f t="shared" si="11"/>
        <v>576</v>
      </c>
      <c r="V41" s="265"/>
      <c r="W41" s="264">
        <f>W39+W40</f>
        <v>36</v>
      </c>
      <c r="X41" s="264">
        <f aca="true" t="shared" si="12" ref="X41:AV41">X39+X40</f>
        <v>36</v>
      </c>
      <c r="Y41" s="264">
        <f t="shared" si="12"/>
        <v>36</v>
      </c>
      <c r="Z41" s="264">
        <f t="shared" si="12"/>
        <v>36</v>
      </c>
      <c r="AA41" s="264">
        <f t="shared" si="12"/>
        <v>37</v>
      </c>
      <c r="AB41" s="264">
        <f t="shared" si="12"/>
        <v>38</v>
      </c>
      <c r="AC41" s="264">
        <f t="shared" si="12"/>
        <v>38</v>
      </c>
      <c r="AD41" s="264">
        <f t="shared" si="12"/>
        <v>38</v>
      </c>
      <c r="AE41" s="264">
        <f t="shared" si="12"/>
        <v>38</v>
      </c>
      <c r="AF41" s="264">
        <f t="shared" si="12"/>
        <v>39</v>
      </c>
      <c r="AG41" s="264">
        <f t="shared" si="12"/>
        <v>40</v>
      </c>
      <c r="AH41" s="264">
        <f t="shared" si="12"/>
        <v>40</v>
      </c>
      <c r="AI41" s="264">
        <f t="shared" si="12"/>
        <v>41</v>
      </c>
      <c r="AJ41" s="264">
        <f t="shared" si="12"/>
        <v>41</v>
      </c>
      <c r="AK41" s="264">
        <f t="shared" si="12"/>
        <v>41</v>
      </c>
      <c r="AL41" s="264">
        <f t="shared" si="12"/>
        <v>42</v>
      </c>
      <c r="AM41" s="264">
        <f t="shared" si="12"/>
        <v>42</v>
      </c>
      <c r="AN41" s="264">
        <f t="shared" si="12"/>
        <v>25</v>
      </c>
      <c r="AO41" s="264">
        <f t="shared" si="12"/>
        <v>5</v>
      </c>
      <c r="AP41" s="264"/>
      <c r="AQ41" s="264">
        <f t="shared" si="12"/>
        <v>36</v>
      </c>
      <c r="AR41" s="264">
        <f t="shared" si="12"/>
        <v>36</v>
      </c>
      <c r="AS41" s="264">
        <f t="shared" si="12"/>
        <v>36</v>
      </c>
      <c r="AT41" s="264">
        <f t="shared" si="12"/>
        <v>36</v>
      </c>
      <c r="AU41" s="261">
        <f t="shared" si="12"/>
        <v>0</v>
      </c>
      <c r="AV41" s="261">
        <f t="shared" si="12"/>
        <v>832</v>
      </c>
      <c r="AW41" s="261"/>
      <c r="AX41" s="261"/>
      <c r="AY41" s="261"/>
      <c r="AZ41" s="261"/>
      <c r="BA41" s="261"/>
      <c r="BB41" s="261"/>
      <c r="BC41" s="261"/>
      <c r="BD41" s="264">
        <f>BD39+BD40</f>
        <v>1408</v>
      </c>
      <c r="BE41" s="267"/>
    </row>
    <row r="42" spans="1:57" ht="15.75">
      <c r="A42" s="266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8"/>
      <c r="N42" s="267"/>
      <c r="O42" s="267"/>
      <c r="P42" s="267"/>
      <c r="Q42" s="267"/>
      <c r="R42" s="267"/>
      <c r="S42" s="267"/>
      <c r="T42" s="269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9"/>
      <c r="AK42" s="268"/>
      <c r="AL42" s="267"/>
      <c r="AM42" s="267"/>
      <c r="AN42" s="267"/>
      <c r="AO42" s="267"/>
      <c r="AP42" s="267"/>
      <c r="AQ42" s="267"/>
      <c r="AR42" s="267"/>
      <c r="AS42" s="269"/>
      <c r="AT42" s="269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</row>
    <row r="43" spans="1:57" ht="15.75">
      <c r="A43" s="285"/>
      <c r="B43" s="266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</row>
    <row r="44" spans="1:57" ht="15.75">
      <c r="A44" s="286"/>
      <c r="B44" s="287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88"/>
      <c r="V44" s="267"/>
      <c r="W44" s="644" t="s">
        <v>264</v>
      </c>
      <c r="X44" s="645"/>
      <c r="Y44" s="645"/>
      <c r="Z44" s="645"/>
      <c r="AA44" s="645"/>
      <c r="AB44" s="645"/>
      <c r="AC44" s="645"/>
      <c r="AD44" s="645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</row>
    <row r="45" spans="1:57" ht="15.75">
      <c r="A45" s="289"/>
      <c r="B45" s="290"/>
      <c r="C45" s="291"/>
      <c r="D45" s="292"/>
      <c r="E45" s="293"/>
      <c r="F45" s="646"/>
      <c r="G45" s="646"/>
      <c r="H45" s="646"/>
      <c r="I45" s="646"/>
      <c r="J45" s="646"/>
      <c r="K45" s="646"/>
      <c r="L45" s="291"/>
      <c r="M45" s="267"/>
      <c r="N45" s="291"/>
      <c r="O45" s="289"/>
      <c r="P45" s="289"/>
      <c r="Q45" s="289"/>
      <c r="R45" s="289"/>
      <c r="S45" s="291"/>
      <c r="T45" s="291"/>
      <c r="U45" s="267"/>
      <c r="V45" s="267"/>
      <c r="W45" s="269"/>
      <c r="X45" s="267"/>
      <c r="Y45" s="267"/>
      <c r="Z45" s="267"/>
      <c r="AA45" s="267"/>
      <c r="AB45" s="267"/>
      <c r="AC45" s="267"/>
      <c r="AD45" s="267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</row>
    <row r="46" spans="1:57" ht="15.75">
      <c r="A46" s="285"/>
      <c r="B46" s="266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94"/>
      <c r="V46" s="267"/>
      <c r="W46" s="647" t="s">
        <v>265</v>
      </c>
      <c r="X46" s="647"/>
      <c r="Y46" s="647"/>
      <c r="Z46" s="647"/>
      <c r="AA46" s="647"/>
      <c r="AB46" s="647"/>
      <c r="AC46" s="647"/>
      <c r="AD46" s="64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</row>
    <row r="47" spans="1:57" ht="15.75">
      <c r="A47" s="285"/>
      <c r="B47" s="266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9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</row>
  </sheetData>
  <sheetProtection/>
  <mergeCells count="32">
    <mergeCell ref="B37:B38"/>
    <mergeCell ref="B28:B29"/>
    <mergeCell ref="B32:B33"/>
    <mergeCell ref="B30:B31"/>
    <mergeCell ref="A30:A31"/>
    <mergeCell ref="B16:B17"/>
    <mergeCell ref="B18:B19"/>
    <mergeCell ref="B20:B21"/>
    <mergeCell ref="B22:B23"/>
    <mergeCell ref="B24:B25"/>
    <mergeCell ref="B26:B27"/>
    <mergeCell ref="B10:B11"/>
    <mergeCell ref="A10:A11"/>
    <mergeCell ref="B8:B9"/>
    <mergeCell ref="A8:A9"/>
    <mergeCell ref="B12:B13"/>
    <mergeCell ref="B14:B15"/>
    <mergeCell ref="A39:C39"/>
    <mergeCell ref="A40:C40"/>
    <mergeCell ref="A41:C41"/>
    <mergeCell ref="W44:AD44"/>
    <mergeCell ref="F45:K45"/>
    <mergeCell ref="W46:AD46"/>
    <mergeCell ref="A1:BE1"/>
    <mergeCell ref="A2:A7"/>
    <mergeCell ref="B2:B7"/>
    <mergeCell ref="C2:C7"/>
    <mergeCell ref="AV2:AX2"/>
    <mergeCell ref="AZ2:BC2"/>
    <mergeCell ref="BD2:BD7"/>
    <mergeCell ref="D3:BC3"/>
    <mergeCell ref="D6:BC6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5"/>
  <sheetViews>
    <sheetView zoomScale="80" zoomScaleNormal="80" zoomScalePageLayoutView="0" workbookViewId="0" topLeftCell="A4">
      <selection activeCell="V14" sqref="V14"/>
    </sheetView>
  </sheetViews>
  <sheetFormatPr defaultColWidth="9.140625" defaultRowHeight="15"/>
  <cols>
    <col min="2" max="2" width="15.8515625" style="0" customWidth="1"/>
    <col min="3" max="3" width="10.57421875" style="0" customWidth="1"/>
    <col min="4" max="4" width="4.7109375" style="0" customWidth="1"/>
    <col min="5" max="5" width="4.140625" style="0" customWidth="1"/>
    <col min="6" max="6" width="4.421875" style="0" customWidth="1"/>
    <col min="7" max="7" width="4.7109375" style="0" customWidth="1"/>
    <col min="8" max="8" width="4.28125" style="0" customWidth="1"/>
    <col min="9" max="9" width="4.00390625" style="0" customWidth="1"/>
    <col min="10" max="10" width="4.140625" style="0" customWidth="1"/>
    <col min="11" max="11" width="4.00390625" style="0" customWidth="1"/>
    <col min="12" max="12" width="4.7109375" style="0" customWidth="1"/>
    <col min="13" max="13" width="3.8515625" style="0" customWidth="1"/>
    <col min="14" max="14" width="4.57421875" style="0" customWidth="1"/>
    <col min="15" max="15" width="4.7109375" style="0" customWidth="1"/>
    <col min="16" max="16" width="4.421875" style="0" customWidth="1"/>
    <col min="17" max="17" width="4.57421875" style="0" customWidth="1"/>
    <col min="18" max="19" width="4.8515625" style="0" customWidth="1"/>
    <col min="20" max="20" width="5.00390625" style="0" customWidth="1"/>
    <col min="21" max="21" width="4.7109375" style="0" customWidth="1"/>
    <col min="22" max="22" width="5.7109375" style="0" customWidth="1"/>
    <col min="23" max="23" width="4.421875" style="0" customWidth="1"/>
    <col min="24" max="24" width="4.28125" style="0" customWidth="1"/>
    <col min="25" max="25" width="4.421875" style="0" customWidth="1"/>
    <col min="26" max="26" width="3.8515625" style="0" customWidth="1"/>
    <col min="27" max="27" width="4.28125" style="0" customWidth="1"/>
    <col min="28" max="28" width="3.8515625" style="0" customWidth="1"/>
    <col min="29" max="30" width="4.421875" style="0" customWidth="1"/>
    <col min="31" max="31" width="4.8515625" style="0" customWidth="1"/>
    <col min="32" max="32" width="4.421875" style="0" customWidth="1"/>
    <col min="33" max="33" width="5.00390625" style="0" customWidth="1"/>
    <col min="34" max="34" width="5.140625" style="0" customWidth="1"/>
    <col min="35" max="35" width="4.7109375" style="0" customWidth="1"/>
    <col min="36" max="36" width="4.57421875" style="0" customWidth="1"/>
    <col min="37" max="37" width="4.8515625" style="0" customWidth="1"/>
    <col min="38" max="39" width="5.00390625" style="0" customWidth="1"/>
    <col min="40" max="40" width="5.140625" style="0" customWidth="1"/>
    <col min="41" max="41" width="5.00390625" style="0" customWidth="1"/>
    <col min="42" max="42" width="5.28125" style="0" customWidth="1"/>
    <col min="43" max="43" width="5.00390625" style="0" customWidth="1"/>
    <col min="44" max="44" width="5.28125" style="0" customWidth="1"/>
    <col min="45" max="45" width="4.140625" style="0" customWidth="1"/>
    <col min="46" max="46" width="4.57421875" style="0" customWidth="1"/>
    <col min="47" max="47" width="5.421875" style="0" customWidth="1"/>
    <col min="48" max="48" width="6.7109375" style="0" customWidth="1"/>
    <col min="49" max="49" width="5.57421875" style="0" customWidth="1"/>
    <col min="50" max="50" width="4.00390625" style="0" customWidth="1"/>
    <col min="51" max="51" width="4.8515625" style="0" customWidth="1"/>
    <col min="52" max="52" width="5.00390625" style="0" customWidth="1"/>
    <col min="53" max="53" width="4.7109375" style="0" customWidth="1"/>
    <col min="54" max="54" width="5.140625" style="0" customWidth="1"/>
    <col min="55" max="55" width="5.57421875" style="0" customWidth="1"/>
    <col min="56" max="56" width="8.57421875" style="0" customWidth="1"/>
  </cols>
  <sheetData>
    <row r="1" spans="1:57" ht="15.75">
      <c r="A1" s="591" t="s">
        <v>266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592"/>
      <c r="AY1" s="592"/>
      <c r="AZ1" s="592"/>
      <c r="BA1" s="592"/>
      <c r="BB1" s="592"/>
      <c r="BC1" s="592"/>
      <c r="BD1" s="592"/>
      <c r="BE1" s="593"/>
    </row>
    <row r="2" spans="1:57" ht="104.25">
      <c r="A2" s="594" t="s">
        <v>176</v>
      </c>
      <c r="B2" s="597" t="s">
        <v>177</v>
      </c>
      <c r="C2" s="600" t="s">
        <v>178</v>
      </c>
      <c r="D2" s="270" t="s">
        <v>179</v>
      </c>
      <c r="E2" s="271" t="s">
        <v>180</v>
      </c>
      <c r="F2" s="271" t="s">
        <v>181</v>
      </c>
      <c r="G2" s="271" t="s">
        <v>182</v>
      </c>
      <c r="H2" s="271" t="s">
        <v>183</v>
      </c>
      <c r="I2" s="271" t="s">
        <v>184</v>
      </c>
      <c r="J2" s="271" t="s">
        <v>185</v>
      </c>
      <c r="K2" s="271" t="s">
        <v>186</v>
      </c>
      <c r="L2" s="271" t="s">
        <v>187</v>
      </c>
      <c r="M2" s="272" t="s">
        <v>188</v>
      </c>
      <c r="N2" s="272" t="s">
        <v>189</v>
      </c>
      <c r="O2" s="272" t="s">
        <v>190</v>
      </c>
      <c r="P2" s="272" t="s">
        <v>191</v>
      </c>
      <c r="Q2" s="272" t="s">
        <v>192</v>
      </c>
      <c r="R2" s="272" t="s">
        <v>193</v>
      </c>
      <c r="S2" s="272" t="s">
        <v>194</v>
      </c>
      <c r="T2" s="272" t="s">
        <v>195</v>
      </c>
      <c r="U2" s="272" t="s">
        <v>196</v>
      </c>
      <c r="V2" s="272" t="s">
        <v>197</v>
      </c>
      <c r="W2" s="272" t="s">
        <v>198</v>
      </c>
      <c r="X2" s="272" t="s">
        <v>199</v>
      </c>
      <c r="Y2" s="272" t="s">
        <v>200</v>
      </c>
      <c r="Z2" s="272" t="s">
        <v>201</v>
      </c>
      <c r="AA2" s="272" t="s">
        <v>202</v>
      </c>
      <c r="AB2" s="272" t="s">
        <v>203</v>
      </c>
      <c r="AC2" s="272" t="s">
        <v>204</v>
      </c>
      <c r="AD2" s="272" t="s">
        <v>205</v>
      </c>
      <c r="AE2" s="272" t="s">
        <v>206</v>
      </c>
      <c r="AF2" s="272" t="s">
        <v>207</v>
      </c>
      <c r="AG2" s="272" t="s">
        <v>208</v>
      </c>
      <c r="AH2" s="272" t="s">
        <v>209</v>
      </c>
      <c r="AI2" s="271" t="s">
        <v>210</v>
      </c>
      <c r="AJ2" s="271" t="s">
        <v>211</v>
      </c>
      <c r="AK2" s="271" t="s">
        <v>212</v>
      </c>
      <c r="AL2" s="271" t="s">
        <v>213</v>
      </c>
      <c r="AM2" s="271" t="s">
        <v>214</v>
      </c>
      <c r="AN2" s="271" t="s">
        <v>215</v>
      </c>
      <c r="AO2" s="271" t="s">
        <v>216</v>
      </c>
      <c r="AP2" s="271" t="s">
        <v>217</v>
      </c>
      <c r="AQ2" s="271" t="s">
        <v>218</v>
      </c>
      <c r="AR2" s="271" t="s">
        <v>219</v>
      </c>
      <c r="AS2" s="271" t="s">
        <v>220</v>
      </c>
      <c r="AT2" s="271" t="s">
        <v>221</v>
      </c>
      <c r="AU2" s="271" t="s">
        <v>222</v>
      </c>
      <c r="AV2" s="603" t="s">
        <v>223</v>
      </c>
      <c r="AW2" s="604"/>
      <c r="AX2" s="605"/>
      <c r="AY2" s="271"/>
      <c r="AZ2" s="603" t="s">
        <v>224</v>
      </c>
      <c r="BA2" s="604"/>
      <c r="BB2" s="604"/>
      <c r="BC2" s="605"/>
      <c r="BD2" s="606" t="s">
        <v>225</v>
      </c>
      <c r="BE2" s="267"/>
    </row>
    <row r="3" spans="1:57" ht="15.75">
      <c r="A3" s="595"/>
      <c r="B3" s="598"/>
      <c r="C3" s="601"/>
      <c r="D3" s="609" t="s">
        <v>226</v>
      </c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1"/>
      <c r="BD3" s="607"/>
      <c r="BE3" s="267"/>
    </row>
    <row r="4" spans="1:57" ht="15.75">
      <c r="A4" s="595"/>
      <c r="B4" s="598"/>
      <c r="C4" s="601"/>
      <c r="D4" s="273">
        <v>35</v>
      </c>
      <c r="E4" s="273">
        <v>36</v>
      </c>
      <c r="F4" s="273">
        <v>37</v>
      </c>
      <c r="G4" s="273">
        <v>38</v>
      </c>
      <c r="H4" s="273">
        <v>39</v>
      </c>
      <c r="I4" s="273">
        <v>40</v>
      </c>
      <c r="J4" s="273">
        <v>41</v>
      </c>
      <c r="K4" s="274">
        <v>42</v>
      </c>
      <c r="L4" s="274">
        <v>43</v>
      </c>
      <c r="M4" s="274">
        <v>44</v>
      </c>
      <c r="N4" s="274">
        <v>45</v>
      </c>
      <c r="O4" s="274">
        <v>46</v>
      </c>
      <c r="P4" s="274">
        <v>47</v>
      </c>
      <c r="Q4" s="274">
        <v>48</v>
      </c>
      <c r="R4" s="274">
        <v>49</v>
      </c>
      <c r="S4" s="274">
        <v>50</v>
      </c>
      <c r="T4" s="274">
        <v>51</v>
      </c>
      <c r="U4" s="274">
        <v>52</v>
      </c>
      <c r="V4" s="274">
        <v>1</v>
      </c>
      <c r="W4" s="228">
        <v>2</v>
      </c>
      <c r="X4" s="274">
        <v>3</v>
      </c>
      <c r="Y4" s="274">
        <v>4</v>
      </c>
      <c r="Z4" s="274">
        <v>5</v>
      </c>
      <c r="AA4" s="274">
        <v>6</v>
      </c>
      <c r="AB4" s="274">
        <v>7</v>
      </c>
      <c r="AC4" s="274">
        <v>8</v>
      </c>
      <c r="AD4" s="274">
        <v>9</v>
      </c>
      <c r="AE4" s="274">
        <v>10</v>
      </c>
      <c r="AF4" s="274">
        <v>11</v>
      </c>
      <c r="AG4" s="274">
        <v>12</v>
      </c>
      <c r="AH4" s="274">
        <v>13</v>
      </c>
      <c r="AI4" s="274">
        <v>14</v>
      </c>
      <c r="AJ4" s="274">
        <v>15</v>
      </c>
      <c r="AK4" s="274">
        <v>16</v>
      </c>
      <c r="AL4" s="274">
        <v>17</v>
      </c>
      <c r="AM4" s="274">
        <v>18</v>
      </c>
      <c r="AN4" s="274">
        <v>19</v>
      </c>
      <c r="AO4" s="274">
        <v>20</v>
      </c>
      <c r="AP4" s="274">
        <v>21</v>
      </c>
      <c r="AQ4" s="274">
        <v>22</v>
      </c>
      <c r="AR4" s="274">
        <v>23</v>
      </c>
      <c r="AS4" s="274">
        <v>24</v>
      </c>
      <c r="AT4" s="274">
        <v>25</v>
      </c>
      <c r="AU4" s="274">
        <v>26</v>
      </c>
      <c r="AV4" s="274">
        <v>27</v>
      </c>
      <c r="AW4" s="274">
        <v>28</v>
      </c>
      <c r="AX4" s="274">
        <v>29</v>
      </c>
      <c r="AY4" s="274">
        <v>30</v>
      </c>
      <c r="AZ4" s="274">
        <v>31</v>
      </c>
      <c r="BA4" s="274">
        <v>32</v>
      </c>
      <c r="BB4" s="274">
        <v>33</v>
      </c>
      <c r="BC4" s="274">
        <v>34</v>
      </c>
      <c r="BD4" s="607"/>
      <c r="BE4" s="267"/>
    </row>
    <row r="5" spans="1:57" ht="15.75">
      <c r="A5" s="595"/>
      <c r="B5" s="598"/>
      <c r="C5" s="601"/>
      <c r="D5" s="273">
        <v>1</v>
      </c>
      <c r="E5" s="273">
        <v>2</v>
      </c>
      <c r="F5" s="273">
        <v>3</v>
      </c>
      <c r="G5" s="273">
        <v>4</v>
      </c>
      <c r="H5" s="273">
        <v>5</v>
      </c>
      <c r="I5" s="273">
        <v>6</v>
      </c>
      <c r="J5" s="273">
        <v>7</v>
      </c>
      <c r="K5" s="274">
        <v>8</v>
      </c>
      <c r="L5" s="274">
        <v>9</v>
      </c>
      <c r="M5" s="274">
        <v>10</v>
      </c>
      <c r="N5" s="274">
        <v>11</v>
      </c>
      <c r="O5" s="274">
        <v>12</v>
      </c>
      <c r="P5" s="274">
        <v>13</v>
      </c>
      <c r="Q5" s="274">
        <v>14</v>
      </c>
      <c r="R5" s="274">
        <v>15</v>
      </c>
      <c r="S5" s="274">
        <v>16</v>
      </c>
      <c r="T5" s="274">
        <v>17</v>
      </c>
      <c r="U5" s="274"/>
      <c r="V5" s="274"/>
      <c r="W5" s="228">
        <v>1</v>
      </c>
      <c r="X5" s="274">
        <v>2</v>
      </c>
      <c r="Y5" s="274">
        <v>3</v>
      </c>
      <c r="Z5" s="274">
        <v>4</v>
      </c>
      <c r="AA5" s="274">
        <v>5</v>
      </c>
      <c r="AB5" s="274">
        <v>6</v>
      </c>
      <c r="AC5" s="274">
        <v>7</v>
      </c>
      <c r="AD5" s="274">
        <v>8</v>
      </c>
      <c r="AE5" s="274">
        <v>9</v>
      </c>
      <c r="AF5" s="274">
        <v>10</v>
      </c>
      <c r="AG5" s="274">
        <v>11</v>
      </c>
      <c r="AH5" s="274">
        <v>12</v>
      </c>
      <c r="AI5" s="274">
        <v>13</v>
      </c>
      <c r="AJ5" s="274">
        <v>14</v>
      </c>
      <c r="AK5" s="274">
        <v>15</v>
      </c>
      <c r="AL5" s="274">
        <v>16</v>
      </c>
      <c r="AM5" s="274">
        <v>17</v>
      </c>
      <c r="AN5" s="274">
        <v>18</v>
      </c>
      <c r="AO5" s="274">
        <v>19</v>
      </c>
      <c r="AP5" s="274">
        <v>20</v>
      </c>
      <c r="AQ5" s="274">
        <v>21</v>
      </c>
      <c r="AR5" s="274">
        <v>22</v>
      </c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607"/>
      <c r="BE5" s="267"/>
    </row>
    <row r="6" spans="1:57" ht="15.75">
      <c r="A6" s="595"/>
      <c r="B6" s="598"/>
      <c r="C6" s="601"/>
      <c r="D6" s="609" t="s">
        <v>227</v>
      </c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0"/>
      <c r="AX6" s="610"/>
      <c r="AY6" s="610"/>
      <c r="AZ6" s="610"/>
      <c r="BA6" s="610"/>
      <c r="BB6" s="610"/>
      <c r="BC6" s="611"/>
      <c r="BD6" s="607"/>
      <c r="BE6" s="267"/>
    </row>
    <row r="7" spans="1:57" ht="15.75">
      <c r="A7" s="596"/>
      <c r="B7" s="599"/>
      <c r="C7" s="602"/>
      <c r="D7" s="273">
        <v>1</v>
      </c>
      <c r="E7" s="273">
        <v>2</v>
      </c>
      <c r="F7" s="273">
        <v>3</v>
      </c>
      <c r="G7" s="273">
        <v>4</v>
      </c>
      <c r="H7" s="273">
        <v>5</v>
      </c>
      <c r="I7" s="273">
        <v>6</v>
      </c>
      <c r="J7" s="273">
        <v>7</v>
      </c>
      <c r="K7" s="274">
        <v>8</v>
      </c>
      <c r="L7" s="274">
        <v>9</v>
      </c>
      <c r="M7" s="228">
        <v>10</v>
      </c>
      <c r="N7" s="274">
        <v>11</v>
      </c>
      <c r="O7" s="274">
        <v>12</v>
      </c>
      <c r="P7" s="274">
        <v>13</v>
      </c>
      <c r="Q7" s="274">
        <v>14</v>
      </c>
      <c r="R7" s="274">
        <v>15</v>
      </c>
      <c r="S7" s="274">
        <v>16</v>
      </c>
      <c r="T7" s="274">
        <v>17</v>
      </c>
      <c r="U7" s="220">
        <v>18</v>
      </c>
      <c r="V7" s="220">
        <v>19</v>
      </c>
      <c r="W7" s="228">
        <v>20</v>
      </c>
      <c r="X7" s="274">
        <v>21</v>
      </c>
      <c r="Y7" s="274">
        <v>22</v>
      </c>
      <c r="Z7" s="274">
        <v>23</v>
      </c>
      <c r="AA7" s="274">
        <v>24</v>
      </c>
      <c r="AB7" s="274">
        <v>25</v>
      </c>
      <c r="AC7" s="228">
        <v>26</v>
      </c>
      <c r="AD7" s="228">
        <v>27</v>
      </c>
      <c r="AE7" s="228">
        <v>28</v>
      </c>
      <c r="AF7" s="274">
        <v>29</v>
      </c>
      <c r="AG7" s="274">
        <v>30</v>
      </c>
      <c r="AH7" s="274">
        <v>31</v>
      </c>
      <c r="AI7" s="274">
        <v>32</v>
      </c>
      <c r="AJ7" s="274">
        <v>33</v>
      </c>
      <c r="AK7" s="274">
        <v>34</v>
      </c>
      <c r="AL7" s="228">
        <v>35</v>
      </c>
      <c r="AM7" s="228">
        <v>36</v>
      </c>
      <c r="AN7" s="228">
        <v>37</v>
      </c>
      <c r="AO7" s="274">
        <v>38</v>
      </c>
      <c r="AP7" s="274">
        <v>39</v>
      </c>
      <c r="AQ7" s="274">
        <v>40</v>
      </c>
      <c r="AR7" s="228">
        <v>41</v>
      </c>
      <c r="AS7" s="228">
        <v>42</v>
      </c>
      <c r="AT7" s="274">
        <v>43</v>
      </c>
      <c r="AU7" s="220">
        <v>44</v>
      </c>
      <c r="AV7" s="220">
        <v>45</v>
      </c>
      <c r="AW7" s="220">
        <v>46</v>
      </c>
      <c r="AX7" s="220">
        <v>47</v>
      </c>
      <c r="AY7" s="220">
        <v>48</v>
      </c>
      <c r="AZ7" s="220">
        <v>49</v>
      </c>
      <c r="BA7" s="220">
        <v>50</v>
      </c>
      <c r="BB7" s="220">
        <v>51</v>
      </c>
      <c r="BC7" s="220">
        <v>52</v>
      </c>
      <c r="BD7" s="608"/>
      <c r="BE7" s="267"/>
    </row>
    <row r="8" spans="1:57" ht="15.75">
      <c r="A8" s="225" t="s">
        <v>146</v>
      </c>
      <c r="B8" s="639" t="s">
        <v>147</v>
      </c>
      <c r="C8" s="232" t="s">
        <v>229</v>
      </c>
      <c r="D8" s="300">
        <v>2</v>
      </c>
      <c r="E8" s="300">
        <v>2</v>
      </c>
      <c r="F8" s="300">
        <v>2</v>
      </c>
      <c r="G8" s="300">
        <v>2</v>
      </c>
      <c r="H8" s="300">
        <v>2</v>
      </c>
      <c r="I8" s="300">
        <v>2</v>
      </c>
      <c r="J8" s="300">
        <v>2</v>
      </c>
      <c r="K8" s="300">
        <v>2</v>
      </c>
      <c r="L8" s="300">
        <v>2</v>
      </c>
      <c r="M8" s="300">
        <v>2</v>
      </c>
      <c r="N8" s="300">
        <v>2</v>
      </c>
      <c r="O8" s="300">
        <v>2</v>
      </c>
      <c r="P8" s="300">
        <v>2</v>
      </c>
      <c r="Q8" s="300">
        <v>2</v>
      </c>
      <c r="R8" s="300">
        <v>2</v>
      </c>
      <c r="S8" s="300">
        <v>2</v>
      </c>
      <c r="T8" s="300">
        <v>2</v>
      </c>
      <c r="U8" s="220">
        <f>SUM(D8:T8)</f>
        <v>34</v>
      </c>
      <c r="V8" s="224"/>
      <c r="W8" s="300">
        <v>2</v>
      </c>
      <c r="X8" s="300">
        <v>2</v>
      </c>
      <c r="Y8" s="300">
        <v>2</v>
      </c>
      <c r="Z8" s="300">
        <v>2</v>
      </c>
      <c r="AA8" s="300">
        <v>2</v>
      </c>
      <c r="AB8" s="300">
        <v>2</v>
      </c>
      <c r="AC8" s="300">
        <v>2</v>
      </c>
      <c r="AD8" s="300">
        <v>2</v>
      </c>
      <c r="AE8" s="300">
        <v>2</v>
      </c>
      <c r="AF8" s="300">
        <v>2</v>
      </c>
      <c r="AG8" s="300">
        <v>2</v>
      </c>
      <c r="AH8" s="300">
        <v>2</v>
      </c>
      <c r="AI8" s="300">
        <v>2</v>
      </c>
      <c r="AJ8" s="300">
        <v>2</v>
      </c>
      <c r="AK8" s="300">
        <v>2</v>
      </c>
      <c r="AL8" s="300">
        <v>2</v>
      </c>
      <c r="AM8" s="300">
        <v>2</v>
      </c>
      <c r="AN8" s="300">
        <v>2</v>
      </c>
      <c r="AO8" s="300">
        <v>2</v>
      </c>
      <c r="AP8" s="300">
        <v>2</v>
      </c>
      <c r="AQ8" s="300">
        <v>2</v>
      </c>
      <c r="AR8" s="300">
        <v>2</v>
      </c>
      <c r="AS8" s="295" t="s">
        <v>261</v>
      </c>
      <c r="AT8" s="228"/>
      <c r="AU8" s="224"/>
      <c r="AV8" s="220">
        <f>SUM(W8:AR8)</f>
        <v>44</v>
      </c>
      <c r="AW8" s="224"/>
      <c r="AX8" s="224"/>
      <c r="AY8" s="224"/>
      <c r="AZ8" s="224"/>
      <c r="BA8" s="224"/>
      <c r="BB8" s="224"/>
      <c r="BC8" s="224"/>
      <c r="BD8" s="228">
        <f>U8+AV8</f>
        <v>78</v>
      </c>
      <c r="BE8" s="267"/>
    </row>
    <row r="9" spans="1:57" ht="16.5" customHeight="1">
      <c r="A9" s="229"/>
      <c r="B9" s="640"/>
      <c r="C9" s="232" t="s">
        <v>230</v>
      </c>
      <c r="D9" s="241"/>
      <c r="E9" s="241"/>
      <c r="F9" s="241"/>
      <c r="G9" s="241"/>
      <c r="H9" s="241"/>
      <c r="I9" s="241"/>
      <c r="J9" s="241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24">
        <f aca="true" t="shared" si="0" ref="U9:U35">SUM(D9:T9)</f>
        <v>0</v>
      </c>
      <c r="V9" s="224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32"/>
      <c r="AU9" s="224"/>
      <c r="AV9" s="224">
        <f aca="true" t="shared" si="1" ref="AV9:AV35">SUM(W9:AR9)</f>
        <v>0</v>
      </c>
      <c r="AW9" s="224"/>
      <c r="AX9" s="224"/>
      <c r="AY9" s="224"/>
      <c r="AZ9" s="224"/>
      <c r="BA9" s="224"/>
      <c r="BB9" s="224"/>
      <c r="BC9" s="224"/>
      <c r="BD9" s="232">
        <f aca="true" t="shared" si="2" ref="BD9:BD37">U9+AV9</f>
        <v>0</v>
      </c>
      <c r="BE9" s="267"/>
    </row>
    <row r="10" spans="1:57" ht="15.75">
      <c r="A10" s="225" t="s">
        <v>148</v>
      </c>
      <c r="B10" s="226" t="s">
        <v>149</v>
      </c>
      <c r="C10" s="232" t="s">
        <v>229</v>
      </c>
      <c r="D10" s="300">
        <v>2</v>
      </c>
      <c r="E10" s="300">
        <v>2</v>
      </c>
      <c r="F10" s="300">
        <v>4</v>
      </c>
      <c r="G10" s="300">
        <v>2</v>
      </c>
      <c r="H10" s="300">
        <v>4</v>
      </c>
      <c r="I10" s="300">
        <v>2</v>
      </c>
      <c r="J10" s="300">
        <v>4</v>
      </c>
      <c r="K10" s="300">
        <v>2</v>
      </c>
      <c r="L10" s="300">
        <v>4</v>
      </c>
      <c r="M10" s="300">
        <v>2</v>
      </c>
      <c r="N10" s="300">
        <v>4</v>
      </c>
      <c r="O10" s="300">
        <v>2</v>
      </c>
      <c r="P10" s="300">
        <v>4</v>
      </c>
      <c r="Q10" s="300">
        <v>2</v>
      </c>
      <c r="R10" s="300">
        <v>3</v>
      </c>
      <c r="S10" s="300">
        <v>4</v>
      </c>
      <c r="T10" s="300">
        <v>4</v>
      </c>
      <c r="U10" s="220">
        <f t="shared" si="0"/>
        <v>51</v>
      </c>
      <c r="V10" s="224"/>
      <c r="W10" s="300">
        <v>4</v>
      </c>
      <c r="X10" s="300">
        <v>2</v>
      </c>
      <c r="Y10" s="300">
        <v>4</v>
      </c>
      <c r="Z10" s="300">
        <v>2</v>
      </c>
      <c r="AA10" s="300">
        <v>4</v>
      </c>
      <c r="AB10" s="300">
        <v>2</v>
      </c>
      <c r="AC10" s="300">
        <v>4</v>
      </c>
      <c r="AD10" s="300">
        <v>2</v>
      </c>
      <c r="AE10" s="300">
        <v>4</v>
      </c>
      <c r="AF10" s="300">
        <v>2</v>
      </c>
      <c r="AG10" s="300">
        <v>4</v>
      </c>
      <c r="AH10" s="300">
        <v>2</v>
      </c>
      <c r="AI10" s="300">
        <v>4</v>
      </c>
      <c r="AJ10" s="300">
        <v>2</v>
      </c>
      <c r="AK10" s="300">
        <v>4</v>
      </c>
      <c r="AL10" s="300">
        <v>2</v>
      </c>
      <c r="AM10" s="300">
        <v>4</v>
      </c>
      <c r="AN10" s="300">
        <v>2</v>
      </c>
      <c r="AO10" s="300">
        <v>4</v>
      </c>
      <c r="AP10" s="300">
        <v>2</v>
      </c>
      <c r="AQ10" s="300">
        <v>4</v>
      </c>
      <c r="AR10" s="300">
        <v>2</v>
      </c>
      <c r="AS10" s="300"/>
      <c r="AT10" s="304"/>
      <c r="AU10" s="224"/>
      <c r="AV10" s="220">
        <f t="shared" si="1"/>
        <v>66</v>
      </c>
      <c r="AW10" s="224" t="s">
        <v>9</v>
      </c>
      <c r="AX10" s="224"/>
      <c r="AY10" s="224"/>
      <c r="AZ10" s="224"/>
      <c r="BA10" s="224"/>
      <c r="BB10" s="224"/>
      <c r="BC10" s="224"/>
      <c r="BD10" s="228">
        <f t="shared" si="2"/>
        <v>117</v>
      </c>
      <c r="BE10" s="267"/>
    </row>
    <row r="11" spans="1:57" ht="18" customHeight="1">
      <c r="A11" s="229"/>
      <c r="B11" s="230"/>
      <c r="C11" s="232" t="s">
        <v>230</v>
      </c>
      <c r="D11" s="241"/>
      <c r="E11" s="241"/>
      <c r="F11" s="241"/>
      <c r="G11" s="241"/>
      <c r="H11" s="241"/>
      <c r="I11" s="241"/>
      <c r="J11" s="241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24">
        <f t="shared" si="0"/>
        <v>0</v>
      </c>
      <c r="V11" s="224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37"/>
      <c r="AU11" s="224"/>
      <c r="AV11" s="224">
        <f t="shared" si="1"/>
        <v>0</v>
      </c>
      <c r="AW11" s="224"/>
      <c r="AX11" s="224"/>
      <c r="AY11" s="224"/>
      <c r="AZ11" s="224"/>
      <c r="BA11" s="224"/>
      <c r="BB11" s="224"/>
      <c r="BC11" s="224"/>
      <c r="BD11" s="232">
        <f t="shared" si="2"/>
        <v>0</v>
      </c>
      <c r="BE11" s="267"/>
    </row>
    <row r="12" spans="1:57" ht="18.75" customHeight="1">
      <c r="A12" s="225" t="s">
        <v>150</v>
      </c>
      <c r="B12" s="639" t="s">
        <v>151</v>
      </c>
      <c r="C12" s="232" t="s">
        <v>229</v>
      </c>
      <c r="D12" s="300">
        <v>2</v>
      </c>
      <c r="E12" s="300">
        <v>2</v>
      </c>
      <c r="F12" s="300">
        <v>2</v>
      </c>
      <c r="G12" s="300">
        <v>2</v>
      </c>
      <c r="H12" s="300">
        <v>2</v>
      </c>
      <c r="I12" s="300">
        <v>2</v>
      </c>
      <c r="J12" s="300">
        <v>2</v>
      </c>
      <c r="K12" s="300">
        <v>2</v>
      </c>
      <c r="L12" s="300">
        <v>2</v>
      </c>
      <c r="M12" s="300">
        <v>2</v>
      </c>
      <c r="N12" s="300">
        <v>2</v>
      </c>
      <c r="O12" s="300">
        <v>2</v>
      </c>
      <c r="P12" s="300">
        <v>2</v>
      </c>
      <c r="Q12" s="300">
        <v>2</v>
      </c>
      <c r="R12" s="300">
        <v>2</v>
      </c>
      <c r="S12" s="301">
        <v>2</v>
      </c>
      <c r="T12" s="301">
        <v>2</v>
      </c>
      <c r="U12" s="220">
        <f t="shared" si="0"/>
        <v>34</v>
      </c>
      <c r="V12" s="224"/>
      <c r="W12" s="300">
        <v>2</v>
      </c>
      <c r="X12" s="300">
        <v>2</v>
      </c>
      <c r="Y12" s="300">
        <v>2</v>
      </c>
      <c r="Z12" s="300">
        <v>2</v>
      </c>
      <c r="AA12" s="300">
        <v>2</v>
      </c>
      <c r="AB12" s="300">
        <v>2</v>
      </c>
      <c r="AC12" s="300">
        <v>2</v>
      </c>
      <c r="AD12" s="300">
        <v>2</v>
      </c>
      <c r="AE12" s="300">
        <v>2</v>
      </c>
      <c r="AF12" s="300">
        <v>2</v>
      </c>
      <c r="AG12" s="300">
        <v>2</v>
      </c>
      <c r="AH12" s="300">
        <v>2</v>
      </c>
      <c r="AI12" s="300">
        <v>2</v>
      </c>
      <c r="AJ12" s="300">
        <v>2</v>
      </c>
      <c r="AK12" s="300">
        <v>2</v>
      </c>
      <c r="AL12" s="300">
        <v>2</v>
      </c>
      <c r="AM12" s="300">
        <v>2</v>
      </c>
      <c r="AN12" s="300">
        <v>2</v>
      </c>
      <c r="AO12" s="300">
        <v>2</v>
      </c>
      <c r="AP12" s="300">
        <v>2</v>
      </c>
      <c r="AQ12" s="300">
        <v>2</v>
      </c>
      <c r="AR12" s="300">
        <v>2</v>
      </c>
      <c r="AS12" s="300"/>
      <c r="AT12" s="304"/>
      <c r="AU12" s="224"/>
      <c r="AV12" s="220">
        <f t="shared" si="1"/>
        <v>44</v>
      </c>
      <c r="AW12" s="224" t="s">
        <v>9</v>
      </c>
      <c r="AX12" s="224"/>
      <c r="AY12" s="224"/>
      <c r="AZ12" s="224"/>
      <c r="BA12" s="224"/>
      <c r="BB12" s="224"/>
      <c r="BC12" s="224"/>
      <c r="BD12" s="228">
        <f t="shared" si="2"/>
        <v>78</v>
      </c>
      <c r="BE12" s="267"/>
    </row>
    <row r="13" spans="1:57" ht="18.75" customHeight="1">
      <c r="A13" s="229"/>
      <c r="B13" s="640"/>
      <c r="C13" s="232" t="s">
        <v>230</v>
      </c>
      <c r="D13" s="241"/>
      <c r="E13" s="241"/>
      <c r="F13" s="241"/>
      <c r="G13" s="241"/>
      <c r="H13" s="241"/>
      <c r="I13" s="241"/>
      <c r="J13" s="241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24">
        <f t="shared" si="0"/>
        <v>0</v>
      </c>
      <c r="V13" s="224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32"/>
      <c r="AU13" s="224"/>
      <c r="AV13" s="224">
        <f t="shared" si="1"/>
        <v>0</v>
      </c>
      <c r="AW13" s="224"/>
      <c r="AX13" s="224"/>
      <c r="AY13" s="224"/>
      <c r="AZ13" s="224"/>
      <c r="BA13" s="224"/>
      <c r="BB13" s="224"/>
      <c r="BC13" s="224"/>
      <c r="BD13" s="232">
        <f t="shared" si="2"/>
        <v>0</v>
      </c>
      <c r="BE13" s="267"/>
    </row>
    <row r="14" spans="1:57" ht="15.75">
      <c r="A14" s="225" t="s">
        <v>152</v>
      </c>
      <c r="B14" s="226" t="s">
        <v>31</v>
      </c>
      <c r="C14" s="232" t="s">
        <v>229</v>
      </c>
      <c r="D14" s="300">
        <v>2</v>
      </c>
      <c r="E14" s="302">
        <v>4</v>
      </c>
      <c r="F14" s="302">
        <v>2</v>
      </c>
      <c r="G14" s="302">
        <v>4</v>
      </c>
      <c r="H14" s="302">
        <v>2</v>
      </c>
      <c r="I14" s="302">
        <v>4</v>
      </c>
      <c r="J14" s="302">
        <v>2</v>
      </c>
      <c r="K14" s="302">
        <v>4</v>
      </c>
      <c r="L14" s="302">
        <v>2</v>
      </c>
      <c r="M14" s="302">
        <v>4</v>
      </c>
      <c r="N14" s="302">
        <v>2</v>
      </c>
      <c r="O14" s="302">
        <v>4</v>
      </c>
      <c r="P14" s="302">
        <v>2</v>
      </c>
      <c r="Q14" s="302">
        <v>4</v>
      </c>
      <c r="R14" s="302">
        <v>2</v>
      </c>
      <c r="S14" s="302">
        <v>4</v>
      </c>
      <c r="T14" s="302">
        <v>3</v>
      </c>
      <c r="U14" s="220">
        <f t="shared" si="0"/>
        <v>51</v>
      </c>
      <c r="V14" s="224"/>
      <c r="W14" s="300">
        <v>2</v>
      </c>
      <c r="X14" s="300">
        <v>4</v>
      </c>
      <c r="Y14" s="300">
        <v>2</v>
      </c>
      <c r="Z14" s="300">
        <v>4</v>
      </c>
      <c r="AA14" s="300">
        <v>2</v>
      </c>
      <c r="AB14" s="300">
        <v>4</v>
      </c>
      <c r="AC14" s="300">
        <v>2</v>
      </c>
      <c r="AD14" s="300">
        <v>4</v>
      </c>
      <c r="AE14" s="300">
        <v>2</v>
      </c>
      <c r="AF14" s="300">
        <v>4</v>
      </c>
      <c r="AG14" s="300">
        <v>2</v>
      </c>
      <c r="AH14" s="300">
        <v>4</v>
      </c>
      <c r="AI14" s="300">
        <v>2</v>
      </c>
      <c r="AJ14" s="300">
        <v>4</v>
      </c>
      <c r="AK14" s="300">
        <v>2</v>
      </c>
      <c r="AL14" s="300">
        <v>4</v>
      </c>
      <c r="AM14" s="300">
        <v>2</v>
      </c>
      <c r="AN14" s="300">
        <v>4</v>
      </c>
      <c r="AO14" s="300">
        <v>2</v>
      </c>
      <c r="AP14" s="300">
        <v>4</v>
      </c>
      <c r="AQ14" s="301">
        <v>2</v>
      </c>
      <c r="AR14" s="301">
        <v>4</v>
      </c>
      <c r="AS14" s="301"/>
      <c r="AT14" s="305"/>
      <c r="AU14" s="224"/>
      <c r="AV14" s="220">
        <f t="shared" si="1"/>
        <v>66</v>
      </c>
      <c r="AW14" s="224" t="s">
        <v>9</v>
      </c>
      <c r="AX14" s="224"/>
      <c r="AY14" s="224"/>
      <c r="AZ14" s="224"/>
      <c r="BA14" s="224"/>
      <c r="BB14" s="224"/>
      <c r="BC14" s="224"/>
      <c r="BD14" s="228">
        <f t="shared" si="2"/>
        <v>117</v>
      </c>
      <c r="BE14" s="267"/>
    </row>
    <row r="15" spans="1:57" ht="20.25" customHeight="1">
      <c r="A15" s="229"/>
      <c r="B15" s="230"/>
      <c r="C15" s="232" t="s">
        <v>230</v>
      </c>
      <c r="D15" s="238"/>
      <c r="E15" s="239"/>
      <c r="F15" s="239"/>
      <c r="G15" s="239"/>
      <c r="H15" s="239"/>
      <c r="I15" s="239"/>
      <c r="J15" s="239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24">
        <f t="shared" si="0"/>
        <v>0</v>
      </c>
      <c r="V15" s="224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32"/>
      <c r="AU15" s="224"/>
      <c r="AV15" s="224">
        <f t="shared" si="1"/>
        <v>0</v>
      </c>
      <c r="AW15" s="224"/>
      <c r="AX15" s="224"/>
      <c r="AY15" s="224"/>
      <c r="AZ15" s="224"/>
      <c r="BA15" s="224"/>
      <c r="BB15" s="224"/>
      <c r="BC15" s="224"/>
      <c r="BD15" s="232">
        <f t="shared" si="2"/>
        <v>0</v>
      </c>
      <c r="BE15" s="267"/>
    </row>
    <row r="16" spans="1:57" ht="17.25" customHeight="1">
      <c r="A16" s="225" t="s">
        <v>153</v>
      </c>
      <c r="B16" s="639" t="s">
        <v>154</v>
      </c>
      <c r="C16" s="232" t="s">
        <v>229</v>
      </c>
      <c r="D16" s="300">
        <v>2</v>
      </c>
      <c r="E16" s="300">
        <v>2</v>
      </c>
      <c r="F16" s="300">
        <v>2</v>
      </c>
      <c r="G16" s="300">
        <v>2</v>
      </c>
      <c r="H16" s="300">
        <v>2</v>
      </c>
      <c r="I16" s="300">
        <v>2</v>
      </c>
      <c r="J16" s="300">
        <v>2</v>
      </c>
      <c r="K16" s="300">
        <v>2</v>
      </c>
      <c r="L16" s="300">
        <v>2</v>
      </c>
      <c r="M16" s="300">
        <v>2</v>
      </c>
      <c r="N16" s="300">
        <v>2</v>
      </c>
      <c r="O16" s="300">
        <v>2</v>
      </c>
      <c r="P16" s="300">
        <v>2</v>
      </c>
      <c r="Q16" s="300">
        <v>2</v>
      </c>
      <c r="R16" s="300">
        <v>2</v>
      </c>
      <c r="S16" s="301">
        <v>2</v>
      </c>
      <c r="T16" s="301">
        <v>2</v>
      </c>
      <c r="U16" s="220">
        <f t="shared" si="0"/>
        <v>34</v>
      </c>
      <c r="V16" s="224"/>
      <c r="W16" s="300">
        <v>2</v>
      </c>
      <c r="X16" s="300">
        <v>2</v>
      </c>
      <c r="Y16" s="300">
        <v>2</v>
      </c>
      <c r="Z16" s="300">
        <v>2</v>
      </c>
      <c r="AA16" s="300">
        <v>2</v>
      </c>
      <c r="AB16" s="300">
        <v>2</v>
      </c>
      <c r="AC16" s="300">
        <v>2</v>
      </c>
      <c r="AD16" s="300">
        <v>2</v>
      </c>
      <c r="AE16" s="300">
        <v>2</v>
      </c>
      <c r="AF16" s="300">
        <v>2</v>
      </c>
      <c r="AG16" s="300">
        <v>2</v>
      </c>
      <c r="AH16" s="300">
        <v>2</v>
      </c>
      <c r="AI16" s="300">
        <v>2</v>
      </c>
      <c r="AJ16" s="300">
        <v>2</v>
      </c>
      <c r="AK16" s="300">
        <v>2</v>
      </c>
      <c r="AL16" s="300">
        <v>2</v>
      </c>
      <c r="AM16" s="300">
        <v>2</v>
      </c>
      <c r="AN16" s="300">
        <v>2</v>
      </c>
      <c r="AO16" s="300">
        <v>2</v>
      </c>
      <c r="AP16" s="300">
        <v>2</v>
      </c>
      <c r="AQ16" s="300">
        <v>2</v>
      </c>
      <c r="AR16" s="300">
        <v>2</v>
      </c>
      <c r="AS16" s="300"/>
      <c r="AT16" s="304"/>
      <c r="AU16" s="224"/>
      <c r="AV16" s="220">
        <f t="shared" si="1"/>
        <v>44</v>
      </c>
      <c r="AW16" s="224" t="s">
        <v>9</v>
      </c>
      <c r="AX16" s="224"/>
      <c r="AY16" s="224"/>
      <c r="AZ16" s="224"/>
      <c r="BA16" s="224"/>
      <c r="BB16" s="224"/>
      <c r="BC16" s="224"/>
      <c r="BD16" s="228">
        <f t="shared" si="2"/>
        <v>78</v>
      </c>
      <c r="BE16" s="267"/>
    </row>
    <row r="17" spans="1:57" ht="15.75">
      <c r="A17" s="229"/>
      <c r="B17" s="640"/>
      <c r="C17" s="232" t="s">
        <v>230</v>
      </c>
      <c r="D17" s="238"/>
      <c r="E17" s="239"/>
      <c r="F17" s="239"/>
      <c r="G17" s="239"/>
      <c r="H17" s="239"/>
      <c r="I17" s="239"/>
      <c r="J17" s="239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24">
        <f t="shared" si="0"/>
        <v>0</v>
      </c>
      <c r="V17" s="224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37"/>
      <c r="AU17" s="224"/>
      <c r="AV17" s="224">
        <f t="shared" si="1"/>
        <v>0</v>
      </c>
      <c r="AW17" s="224"/>
      <c r="AX17" s="224"/>
      <c r="AY17" s="224"/>
      <c r="AZ17" s="224"/>
      <c r="BA17" s="224"/>
      <c r="BB17" s="224"/>
      <c r="BC17" s="224"/>
      <c r="BD17" s="232">
        <f t="shared" si="2"/>
        <v>0</v>
      </c>
      <c r="BE17" s="267"/>
    </row>
    <row r="18" spans="1:57" ht="15.75">
      <c r="A18" s="225" t="s">
        <v>155</v>
      </c>
      <c r="B18" s="631" t="s">
        <v>267</v>
      </c>
      <c r="C18" s="232" t="s">
        <v>229</v>
      </c>
      <c r="D18" s="300">
        <v>2</v>
      </c>
      <c r="E18" s="300">
        <v>2</v>
      </c>
      <c r="F18" s="300">
        <v>2</v>
      </c>
      <c r="G18" s="300">
        <v>2</v>
      </c>
      <c r="H18" s="300">
        <v>2</v>
      </c>
      <c r="I18" s="300">
        <v>2</v>
      </c>
      <c r="J18" s="300">
        <v>2</v>
      </c>
      <c r="K18" s="300">
        <v>2</v>
      </c>
      <c r="L18" s="300">
        <v>2</v>
      </c>
      <c r="M18" s="300">
        <v>2</v>
      </c>
      <c r="N18" s="300">
        <v>2</v>
      </c>
      <c r="O18" s="300">
        <v>2</v>
      </c>
      <c r="P18" s="300">
        <v>2</v>
      </c>
      <c r="Q18" s="300">
        <v>2</v>
      </c>
      <c r="R18" s="301">
        <v>4</v>
      </c>
      <c r="S18" s="301">
        <v>2</v>
      </c>
      <c r="T18" s="301">
        <v>5</v>
      </c>
      <c r="U18" s="220">
        <f t="shared" si="0"/>
        <v>39</v>
      </c>
      <c r="V18" s="224" t="s">
        <v>9</v>
      </c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96"/>
      <c r="AS18" s="228"/>
      <c r="AT18" s="228"/>
      <c r="AU18" s="224"/>
      <c r="AV18" s="220">
        <f t="shared" si="1"/>
        <v>0</v>
      </c>
      <c r="AW18" s="224"/>
      <c r="AX18" s="224"/>
      <c r="AY18" s="224"/>
      <c r="AZ18" s="224"/>
      <c r="BA18" s="224"/>
      <c r="BB18" s="224"/>
      <c r="BC18" s="224"/>
      <c r="BD18" s="228">
        <f t="shared" si="2"/>
        <v>39</v>
      </c>
      <c r="BE18" s="267"/>
    </row>
    <row r="19" spans="1:57" ht="15.75">
      <c r="A19" s="229"/>
      <c r="B19" s="632"/>
      <c r="C19" s="232" t="s">
        <v>230</v>
      </c>
      <c r="D19" s="241"/>
      <c r="E19" s="241"/>
      <c r="F19" s="241"/>
      <c r="G19" s="241"/>
      <c r="H19" s="241"/>
      <c r="I19" s="241"/>
      <c r="J19" s="241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24">
        <f t="shared" si="0"/>
        <v>0</v>
      </c>
      <c r="V19" s="224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32"/>
      <c r="AU19" s="224"/>
      <c r="AV19" s="224">
        <f t="shared" si="1"/>
        <v>0</v>
      </c>
      <c r="AW19" s="224"/>
      <c r="AX19" s="224"/>
      <c r="AY19" s="224"/>
      <c r="AZ19" s="224"/>
      <c r="BA19" s="224"/>
      <c r="BB19" s="224"/>
      <c r="BC19" s="224"/>
      <c r="BD19" s="232">
        <f t="shared" si="2"/>
        <v>0</v>
      </c>
      <c r="BE19" s="267"/>
    </row>
    <row r="20" spans="1:57" ht="19.5" customHeight="1">
      <c r="A20" s="225" t="s">
        <v>157</v>
      </c>
      <c r="B20" s="631" t="s">
        <v>268</v>
      </c>
      <c r="C20" s="232" t="s">
        <v>229</v>
      </c>
      <c r="D20" s="300">
        <v>2</v>
      </c>
      <c r="E20" s="302">
        <v>4</v>
      </c>
      <c r="F20" s="302">
        <v>2</v>
      </c>
      <c r="G20" s="302">
        <v>4</v>
      </c>
      <c r="H20" s="302">
        <v>2</v>
      </c>
      <c r="I20" s="302">
        <v>4</v>
      </c>
      <c r="J20" s="302">
        <v>2</v>
      </c>
      <c r="K20" s="302">
        <v>4</v>
      </c>
      <c r="L20" s="302">
        <v>2</v>
      </c>
      <c r="M20" s="302">
        <v>4</v>
      </c>
      <c r="N20" s="302">
        <v>2</v>
      </c>
      <c r="O20" s="302">
        <v>4</v>
      </c>
      <c r="P20" s="302">
        <v>2</v>
      </c>
      <c r="Q20" s="302">
        <v>4</v>
      </c>
      <c r="R20" s="302">
        <v>4</v>
      </c>
      <c r="S20" s="302">
        <v>4</v>
      </c>
      <c r="T20" s="302">
        <v>3</v>
      </c>
      <c r="U20" s="220">
        <f t="shared" si="0"/>
        <v>53</v>
      </c>
      <c r="V20" s="224"/>
      <c r="W20" s="300">
        <v>2</v>
      </c>
      <c r="X20" s="302">
        <v>2</v>
      </c>
      <c r="Y20" s="302">
        <v>2</v>
      </c>
      <c r="Z20" s="302">
        <v>2</v>
      </c>
      <c r="AA20" s="302">
        <v>2</v>
      </c>
      <c r="AB20" s="302">
        <v>2</v>
      </c>
      <c r="AC20" s="302">
        <v>2</v>
      </c>
      <c r="AD20" s="302">
        <v>2</v>
      </c>
      <c r="AE20" s="302">
        <v>2</v>
      </c>
      <c r="AF20" s="302">
        <v>2</v>
      </c>
      <c r="AG20" s="302">
        <v>2</v>
      </c>
      <c r="AH20" s="302">
        <v>2</v>
      </c>
      <c r="AI20" s="302">
        <v>2</v>
      </c>
      <c r="AJ20" s="302">
        <v>2</v>
      </c>
      <c r="AK20" s="302">
        <v>2</v>
      </c>
      <c r="AL20" s="302">
        <v>2</v>
      </c>
      <c r="AM20" s="302">
        <v>2</v>
      </c>
      <c r="AN20" s="302">
        <v>2</v>
      </c>
      <c r="AO20" s="302">
        <v>2</v>
      </c>
      <c r="AP20" s="302">
        <v>2</v>
      </c>
      <c r="AQ20" s="302">
        <v>2</v>
      </c>
      <c r="AR20" s="302"/>
      <c r="AS20" s="303"/>
      <c r="AT20" s="304"/>
      <c r="AU20" s="224"/>
      <c r="AV20" s="220">
        <f t="shared" si="1"/>
        <v>42</v>
      </c>
      <c r="AW20" s="224" t="s">
        <v>9</v>
      </c>
      <c r="AX20" s="224"/>
      <c r="AY20" s="224"/>
      <c r="AZ20" s="224"/>
      <c r="BA20" s="224"/>
      <c r="BB20" s="224"/>
      <c r="BC20" s="224"/>
      <c r="BD20" s="228">
        <f t="shared" si="2"/>
        <v>95</v>
      </c>
      <c r="BE20" s="267"/>
    </row>
    <row r="21" spans="1:57" ht="15.75">
      <c r="A21" s="229"/>
      <c r="B21" s="632"/>
      <c r="C21" s="232" t="s">
        <v>230</v>
      </c>
      <c r="D21" s="238"/>
      <c r="E21" s="239"/>
      <c r="F21" s="239"/>
      <c r="G21" s="239"/>
      <c r="H21" s="239"/>
      <c r="I21" s="239"/>
      <c r="J21" s="239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24">
        <f t="shared" si="0"/>
        <v>0</v>
      </c>
      <c r="V21" s="224"/>
      <c r="W21" s="283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19"/>
      <c r="AT21" s="232"/>
      <c r="AU21" s="224"/>
      <c r="AV21" s="224">
        <f t="shared" si="1"/>
        <v>0</v>
      </c>
      <c r="AW21" s="224"/>
      <c r="AX21" s="224"/>
      <c r="AY21" s="224"/>
      <c r="AZ21" s="224"/>
      <c r="BA21" s="224"/>
      <c r="BB21" s="224"/>
      <c r="BC21" s="224"/>
      <c r="BD21" s="232">
        <f t="shared" si="2"/>
        <v>0</v>
      </c>
      <c r="BE21" s="267"/>
    </row>
    <row r="22" spans="1:57" ht="18.75" customHeight="1">
      <c r="A22" s="225" t="s">
        <v>269</v>
      </c>
      <c r="B22" s="639" t="s">
        <v>233</v>
      </c>
      <c r="C22" s="232" t="s">
        <v>229</v>
      </c>
      <c r="D22" s="300">
        <v>4</v>
      </c>
      <c r="E22" s="300">
        <v>2</v>
      </c>
      <c r="F22" s="300">
        <v>4</v>
      </c>
      <c r="G22" s="300">
        <v>2</v>
      </c>
      <c r="H22" s="300">
        <v>4</v>
      </c>
      <c r="I22" s="300">
        <v>2</v>
      </c>
      <c r="J22" s="300">
        <v>4</v>
      </c>
      <c r="K22" s="300">
        <v>2</v>
      </c>
      <c r="L22" s="300">
        <v>4</v>
      </c>
      <c r="M22" s="300">
        <v>2</v>
      </c>
      <c r="N22" s="300">
        <v>4</v>
      </c>
      <c r="O22" s="300">
        <v>2</v>
      </c>
      <c r="P22" s="300">
        <v>2</v>
      </c>
      <c r="Q22" s="300">
        <v>2</v>
      </c>
      <c r="R22" s="300">
        <v>2</v>
      </c>
      <c r="S22" s="301">
        <v>2</v>
      </c>
      <c r="T22" s="301">
        <v>3</v>
      </c>
      <c r="U22" s="220">
        <f t="shared" si="0"/>
        <v>47</v>
      </c>
      <c r="V22" s="224" t="s">
        <v>253</v>
      </c>
      <c r="W22" s="301">
        <v>4</v>
      </c>
      <c r="X22" s="301">
        <v>4</v>
      </c>
      <c r="Y22" s="301">
        <v>4</v>
      </c>
      <c r="Z22" s="301">
        <v>4</v>
      </c>
      <c r="AA22" s="301">
        <v>4</v>
      </c>
      <c r="AB22" s="301">
        <v>2</v>
      </c>
      <c r="AC22" s="301">
        <v>4</v>
      </c>
      <c r="AD22" s="301">
        <v>2</v>
      </c>
      <c r="AE22" s="301">
        <v>4</v>
      </c>
      <c r="AF22" s="301">
        <v>2</v>
      </c>
      <c r="AG22" s="301">
        <v>4</v>
      </c>
      <c r="AH22" s="301">
        <v>2</v>
      </c>
      <c r="AI22" s="301">
        <v>4</v>
      </c>
      <c r="AJ22" s="301">
        <v>2</v>
      </c>
      <c r="AK22" s="301">
        <v>4</v>
      </c>
      <c r="AL22" s="301">
        <v>2</v>
      </c>
      <c r="AM22" s="301">
        <v>4</v>
      </c>
      <c r="AN22" s="301">
        <v>2</v>
      </c>
      <c r="AO22" s="301">
        <v>4</v>
      </c>
      <c r="AP22" s="301">
        <v>2</v>
      </c>
      <c r="AQ22" s="301">
        <v>4</v>
      </c>
      <c r="AR22" s="301">
        <v>2</v>
      </c>
      <c r="AS22" s="301"/>
      <c r="AT22" s="304"/>
      <c r="AU22" s="224"/>
      <c r="AV22" s="220">
        <f t="shared" si="1"/>
        <v>70</v>
      </c>
      <c r="AW22" s="224" t="s">
        <v>9</v>
      </c>
      <c r="AX22" s="224"/>
      <c r="AY22" s="224"/>
      <c r="AZ22" s="224"/>
      <c r="BA22" s="224"/>
      <c r="BB22" s="224"/>
      <c r="BC22" s="224"/>
      <c r="BD22" s="228">
        <f t="shared" si="2"/>
        <v>117</v>
      </c>
      <c r="BE22" s="267"/>
    </row>
    <row r="23" spans="1:57" ht="15.75">
      <c r="A23" s="229"/>
      <c r="B23" s="640"/>
      <c r="C23" s="232" t="s">
        <v>230</v>
      </c>
      <c r="D23" s="241"/>
      <c r="E23" s="241"/>
      <c r="F23" s="241"/>
      <c r="G23" s="241"/>
      <c r="H23" s="241"/>
      <c r="I23" s="241"/>
      <c r="J23" s="241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24">
        <f t="shared" si="0"/>
        <v>0</v>
      </c>
      <c r="V23" s="224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32"/>
      <c r="AU23" s="224"/>
      <c r="AV23" s="224">
        <f t="shared" si="1"/>
        <v>0</v>
      </c>
      <c r="AW23" s="224"/>
      <c r="AX23" s="224"/>
      <c r="AY23" s="224"/>
      <c r="AZ23" s="224"/>
      <c r="BA23" s="224"/>
      <c r="BB23" s="224"/>
      <c r="BC23" s="224"/>
      <c r="BD23" s="232">
        <f t="shared" si="2"/>
        <v>0</v>
      </c>
      <c r="BE23" s="267"/>
    </row>
    <row r="24" spans="1:57" ht="15.75">
      <c r="A24" s="256" t="s">
        <v>270</v>
      </c>
      <c r="B24" s="658" t="s">
        <v>161</v>
      </c>
      <c r="C24" s="232" t="s">
        <v>229</v>
      </c>
      <c r="D24" s="300">
        <v>2</v>
      </c>
      <c r="E24" s="300">
        <v>2</v>
      </c>
      <c r="F24" s="300">
        <v>2</v>
      </c>
      <c r="G24" s="300">
        <v>2</v>
      </c>
      <c r="H24" s="300">
        <v>2</v>
      </c>
      <c r="I24" s="300">
        <v>2</v>
      </c>
      <c r="J24" s="300">
        <v>2</v>
      </c>
      <c r="K24" s="300">
        <v>2</v>
      </c>
      <c r="L24" s="300">
        <v>2</v>
      </c>
      <c r="M24" s="300">
        <v>2</v>
      </c>
      <c r="N24" s="300">
        <v>2</v>
      </c>
      <c r="O24" s="300">
        <v>2</v>
      </c>
      <c r="P24" s="300">
        <v>2</v>
      </c>
      <c r="Q24" s="300">
        <v>2</v>
      </c>
      <c r="R24" s="300">
        <v>2</v>
      </c>
      <c r="S24" s="301">
        <v>2</v>
      </c>
      <c r="T24" s="301">
        <v>2</v>
      </c>
      <c r="U24" s="220">
        <f t="shared" si="0"/>
        <v>34</v>
      </c>
      <c r="V24" s="224"/>
      <c r="W24" s="300">
        <v>2</v>
      </c>
      <c r="X24" s="300">
        <v>2</v>
      </c>
      <c r="Y24" s="300">
        <v>2</v>
      </c>
      <c r="Z24" s="300">
        <v>2</v>
      </c>
      <c r="AA24" s="300">
        <v>2</v>
      </c>
      <c r="AB24" s="300">
        <v>2</v>
      </c>
      <c r="AC24" s="300">
        <v>2</v>
      </c>
      <c r="AD24" s="300">
        <v>2</v>
      </c>
      <c r="AE24" s="300">
        <v>2</v>
      </c>
      <c r="AF24" s="300">
        <v>2</v>
      </c>
      <c r="AG24" s="300">
        <v>2</v>
      </c>
      <c r="AH24" s="300">
        <v>2</v>
      </c>
      <c r="AI24" s="300">
        <v>2</v>
      </c>
      <c r="AJ24" s="300">
        <v>2</v>
      </c>
      <c r="AK24" s="300">
        <v>2</v>
      </c>
      <c r="AL24" s="301">
        <v>2</v>
      </c>
      <c r="AM24" s="301">
        <v>2</v>
      </c>
      <c r="AN24" s="301">
        <v>2</v>
      </c>
      <c r="AO24" s="221"/>
      <c r="AP24" s="221"/>
      <c r="AQ24" s="221"/>
      <c r="AR24" s="221"/>
      <c r="AS24" s="221"/>
      <c r="AT24" s="228"/>
      <c r="AU24" s="224"/>
      <c r="AV24" s="220">
        <f t="shared" si="1"/>
        <v>36</v>
      </c>
      <c r="AW24" s="224"/>
      <c r="AX24" s="224"/>
      <c r="AY24" s="224"/>
      <c r="AZ24" s="224"/>
      <c r="BA24" s="224"/>
      <c r="BB24" s="224"/>
      <c r="BC24" s="224"/>
      <c r="BD24" s="228">
        <f t="shared" si="2"/>
        <v>70</v>
      </c>
      <c r="BE24" s="267"/>
    </row>
    <row r="25" spans="1:57" ht="15.75">
      <c r="A25" s="243"/>
      <c r="B25" s="659"/>
      <c r="C25" s="232" t="s">
        <v>230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24">
        <f t="shared" si="0"/>
        <v>0</v>
      </c>
      <c r="V25" s="224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32"/>
      <c r="AU25" s="224"/>
      <c r="AV25" s="224">
        <f t="shared" si="1"/>
        <v>0</v>
      </c>
      <c r="AW25" s="224"/>
      <c r="AX25" s="224"/>
      <c r="AY25" s="224"/>
      <c r="AZ25" s="224"/>
      <c r="BA25" s="224"/>
      <c r="BB25" s="224"/>
      <c r="BC25" s="224"/>
      <c r="BD25" s="232">
        <f t="shared" si="2"/>
        <v>0</v>
      </c>
      <c r="BE25" s="267"/>
    </row>
    <row r="26" spans="1:57" ht="15.75">
      <c r="A26" s="256" t="s">
        <v>162</v>
      </c>
      <c r="B26" s="658" t="s">
        <v>163</v>
      </c>
      <c r="C26" s="308" t="s">
        <v>229</v>
      </c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224"/>
      <c r="V26" s="224"/>
      <c r="W26" s="301">
        <f aca="true" t="shared" si="3" ref="W26:AM26">SUM(W24:W25)</f>
        <v>2</v>
      </c>
      <c r="X26" s="301">
        <f t="shared" si="3"/>
        <v>2</v>
      </c>
      <c r="Y26" s="301">
        <f t="shared" si="3"/>
        <v>2</v>
      </c>
      <c r="Z26" s="301">
        <f t="shared" si="3"/>
        <v>2</v>
      </c>
      <c r="AA26" s="301">
        <f t="shared" si="3"/>
        <v>2</v>
      </c>
      <c r="AB26" s="301">
        <f t="shared" si="3"/>
        <v>2</v>
      </c>
      <c r="AC26" s="301">
        <f t="shared" si="3"/>
        <v>2</v>
      </c>
      <c r="AD26" s="301">
        <f t="shared" si="3"/>
        <v>2</v>
      </c>
      <c r="AE26" s="301">
        <f t="shared" si="3"/>
        <v>2</v>
      </c>
      <c r="AF26" s="301">
        <f t="shared" si="3"/>
        <v>2</v>
      </c>
      <c r="AG26" s="301">
        <f t="shared" si="3"/>
        <v>2</v>
      </c>
      <c r="AH26" s="301">
        <f t="shared" si="3"/>
        <v>2</v>
      </c>
      <c r="AI26" s="301">
        <f t="shared" si="3"/>
        <v>2</v>
      </c>
      <c r="AJ26" s="301">
        <f t="shared" si="3"/>
        <v>2</v>
      </c>
      <c r="AK26" s="301">
        <f t="shared" si="3"/>
        <v>2</v>
      </c>
      <c r="AL26" s="301">
        <f t="shared" si="3"/>
        <v>2</v>
      </c>
      <c r="AM26" s="301">
        <f t="shared" si="3"/>
        <v>2</v>
      </c>
      <c r="AN26" s="310"/>
      <c r="AO26" s="310"/>
      <c r="AP26" s="310"/>
      <c r="AQ26" s="310"/>
      <c r="AR26" s="310"/>
      <c r="AS26" s="311"/>
      <c r="AT26" s="308"/>
      <c r="AU26" s="224"/>
      <c r="AV26" s="220">
        <f>SUM(W26:AU26)</f>
        <v>34</v>
      </c>
      <c r="AW26" s="224" t="s">
        <v>9</v>
      </c>
      <c r="AX26" s="224"/>
      <c r="AY26" s="224"/>
      <c r="AZ26" s="224"/>
      <c r="BA26" s="224"/>
      <c r="BB26" s="224"/>
      <c r="BC26" s="224"/>
      <c r="BD26" s="228">
        <f t="shared" si="2"/>
        <v>34</v>
      </c>
      <c r="BE26" s="267"/>
    </row>
    <row r="27" spans="1:57" ht="15.75">
      <c r="A27" s="256"/>
      <c r="B27" s="659"/>
      <c r="C27" s="306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24"/>
      <c r="V27" s="224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307"/>
      <c r="AT27" s="232"/>
      <c r="AU27" s="224"/>
      <c r="AV27" s="224"/>
      <c r="AW27" s="224"/>
      <c r="AX27" s="224"/>
      <c r="AY27" s="224"/>
      <c r="AZ27" s="224"/>
      <c r="BA27" s="224"/>
      <c r="BB27" s="224"/>
      <c r="BC27" s="224"/>
      <c r="BD27" s="232"/>
      <c r="BE27" s="267"/>
    </row>
    <row r="28" spans="1:57" ht="15.75">
      <c r="A28" s="218" t="s">
        <v>166</v>
      </c>
      <c r="B28" s="631" t="s">
        <v>167</v>
      </c>
      <c r="C28" s="259" t="s">
        <v>229</v>
      </c>
      <c r="D28" s="302">
        <v>8</v>
      </c>
      <c r="E28" s="302">
        <v>8</v>
      </c>
      <c r="F28" s="302">
        <v>6</v>
      </c>
      <c r="G28" s="302">
        <v>6</v>
      </c>
      <c r="H28" s="302">
        <v>6</v>
      </c>
      <c r="I28" s="302">
        <v>6</v>
      </c>
      <c r="J28" s="302">
        <v>6</v>
      </c>
      <c r="K28" s="302">
        <v>6</v>
      </c>
      <c r="L28" s="302">
        <v>6</v>
      </c>
      <c r="M28" s="302">
        <v>6</v>
      </c>
      <c r="N28" s="302">
        <v>6</v>
      </c>
      <c r="O28" s="302">
        <v>6</v>
      </c>
      <c r="P28" s="302">
        <v>6</v>
      </c>
      <c r="Q28" s="302">
        <v>6</v>
      </c>
      <c r="R28" s="302">
        <v>6</v>
      </c>
      <c r="S28" s="302">
        <v>6</v>
      </c>
      <c r="T28" s="302">
        <v>6</v>
      </c>
      <c r="U28" s="220">
        <f t="shared" si="0"/>
        <v>106</v>
      </c>
      <c r="V28" s="224"/>
      <c r="W28" s="301">
        <v>8</v>
      </c>
      <c r="X28" s="301">
        <v>8</v>
      </c>
      <c r="Y28" s="301">
        <v>8</v>
      </c>
      <c r="Z28" s="301">
        <v>8</v>
      </c>
      <c r="AA28" s="301">
        <v>8</v>
      </c>
      <c r="AB28" s="301">
        <v>8</v>
      </c>
      <c r="AC28" s="301">
        <v>8</v>
      </c>
      <c r="AD28" s="301">
        <v>8</v>
      </c>
      <c r="AE28" s="301">
        <v>8</v>
      </c>
      <c r="AF28" s="301">
        <v>8</v>
      </c>
      <c r="AG28" s="301">
        <v>8</v>
      </c>
      <c r="AH28" s="301">
        <v>8</v>
      </c>
      <c r="AI28" s="301">
        <v>8</v>
      </c>
      <c r="AJ28" s="301">
        <v>8</v>
      </c>
      <c r="AK28" s="301">
        <v>8</v>
      </c>
      <c r="AL28" s="301">
        <v>8</v>
      </c>
      <c r="AM28" s="301">
        <v>8</v>
      </c>
      <c r="AN28" s="301">
        <v>8</v>
      </c>
      <c r="AO28" s="301">
        <v>8</v>
      </c>
      <c r="AP28" s="301">
        <v>8</v>
      </c>
      <c r="AQ28" s="301">
        <v>10</v>
      </c>
      <c r="AR28" s="301">
        <v>8</v>
      </c>
      <c r="AS28" s="297" t="s">
        <v>261</v>
      </c>
      <c r="AT28" s="232"/>
      <c r="AU28" s="224"/>
      <c r="AV28" s="220">
        <f t="shared" si="1"/>
        <v>178</v>
      </c>
      <c r="AW28" s="224"/>
      <c r="AX28" s="224"/>
      <c r="AY28" s="224"/>
      <c r="AZ28" s="224"/>
      <c r="BA28" s="224"/>
      <c r="BB28" s="224"/>
      <c r="BC28" s="224"/>
      <c r="BD28" s="228">
        <f t="shared" si="2"/>
        <v>284</v>
      </c>
      <c r="BE28" s="267"/>
    </row>
    <row r="29" spans="1:57" ht="15.75">
      <c r="A29" s="222"/>
      <c r="B29" s="632"/>
      <c r="C29" s="277" t="s">
        <v>230</v>
      </c>
      <c r="D29" s="239"/>
      <c r="E29" s="239"/>
      <c r="F29" s="239"/>
      <c r="G29" s="239"/>
      <c r="H29" s="239"/>
      <c r="I29" s="239"/>
      <c r="J29" s="239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20">
        <f t="shared" si="0"/>
        <v>0</v>
      </c>
      <c r="V29" s="224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32"/>
      <c r="AU29" s="224"/>
      <c r="AV29" s="224">
        <f t="shared" si="1"/>
        <v>0</v>
      </c>
      <c r="AW29" s="224"/>
      <c r="AX29" s="224"/>
      <c r="AY29" s="224"/>
      <c r="AZ29" s="224"/>
      <c r="BA29" s="224"/>
      <c r="BB29" s="224"/>
      <c r="BC29" s="224"/>
      <c r="BD29" s="232">
        <f t="shared" si="2"/>
        <v>0</v>
      </c>
      <c r="BE29" s="267"/>
    </row>
    <row r="30" spans="1:57" ht="20.25" customHeight="1">
      <c r="A30" s="256" t="s">
        <v>271</v>
      </c>
      <c r="B30" s="631" t="s">
        <v>169</v>
      </c>
      <c r="C30" s="308" t="s">
        <v>229</v>
      </c>
      <c r="D30" s="302">
        <v>2</v>
      </c>
      <c r="E30" s="302">
        <v>2</v>
      </c>
      <c r="F30" s="302">
        <v>2</v>
      </c>
      <c r="G30" s="302">
        <v>2</v>
      </c>
      <c r="H30" s="302">
        <v>2</v>
      </c>
      <c r="I30" s="302">
        <v>2</v>
      </c>
      <c r="J30" s="302">
        <v>2</v>
      </c>
      <c r="K30" s="302">
        <v>2</v>
      </c>
      <c r="L30" s="302">
        <v>2</v>
      </c>
      <c r="M30" s="302">
        <v>2</v>
      </c>
      <c r="N30" s="302">
        <v>2</v>
      </c>
      <c r="O30" s="302">
        <v>2</v>
      </c>
      <c r="P30" s="302">
        <v>2</v>
      </c>
      <c r="Q30" s="302">
        <v>2</v>
      </c>
      <c r="R30" s="312">
        <v>1</v>
      </c>
      <c r="S30" s="312"/>
      <c r="T30" s="312"/>
      <c r="U30" s="220">
        <f t="shared" si="0"/>
        <v>29</v>
      </c>
      <c r="V30" s="224"/>
      <c r="W30" s="301">
        <v>2</v>
      </c>
      <c r="X30" s="312">
        <v>2</v>
      </c>
      <c r="Y30" s="312">
        <v>2</v>
      </c>
      <c r="Z30" s="312">
        <v>2</v>
      </c>
      <c r="AA30" s="312">
        <v>2</v>
      </c>
      <c r="AB30" s="312">
        <v>4</v>
      </c>
      <c r="AC30" s="312">
        <v>2</v>
      </c>
      <c r="AD30" s="312">
        <v>4</v>
      </c>
      <c r="AE30" s="312">
        <v>2</v>
      </c>
      <c r="AF30" s="312">
        <v>4</v>
      </c>
      <c r="AG30" s="312">
        <v>2</v>
      </c>
      <c r="AH30" s="312">
        <v>4</v>
      </c>
      <c r="AI30" s="312">
        <v>2</v>
      </c>
      <c r="AJ30" s="312">
        <v>4</v>
      </c>
      <c r="AK30" s="312">
        <v>2</v>
      </c>
      <c r="AL30" s="312">
        <v>2</v>
      </c>
      <c r="AM30" s="312">
        <v>4</v>
      </c>
      <c r="AN30" s="312">
        <v>2</v>
      </c>
      <c r="AO30" s="312">
        <v>6</v>
      </c>
      <c r="AP30" s="312">
        <v>4</v>
      </c>
      <c r="AQ30" s="312">
        <v>2</v>
      </c>
      <c r="AR30" s="312">
        <v>6</v>
      </c>
      <c r="AS30" s="300"/>
      <c r="AT30" s="310"/>
      <c r="AU30" s="224"/>
      <c r="AV30" s="220">
        <f t="shared" si="1"/>
        <v>66</v>
      </c>
      <c r="AW30" s="224" t="s">
        <v>9</v>
      </c>
      <c r="AX30" s="224"/>
      <c r="AY30" s="224"/>
      <c r="AZ30" s="224"/>
      <c r="BA30" s="224"/>
      <c r="BB30" s="224"/>
      <c r="BC30" s="224"/>
      <c r="BD30" s="228">
        <f t="shared" si="2"/>
        <v>95</v>
      </c>
      <c r="BE30" s="267"/>
    </row>
    <row r="31" spans="1:57" ht="15.75">
      <c r="A31" s="243"/>
      <c r="B31" s="632"/>
      <c r="C31" s="232" t="s">
        <v>230</v>
      </c>
      <c r="D31" s="239"/>
      <c r="E31" s="239"/>
      <c r="F31" s="239"/>
      <c r="G31" s="239"/>
      <c r="H31" s="239"/>
      <c r="I31" s="239"/>
      <c r="J31" s="239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24">
        <f t="shared" si="0"/>
        <v>0</v>
      </c>
      <c r="V31" s="224"/>
      <c r="W31" s="283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19"/>
      <c r="AT31" s="232"/>
      <c r="AU31" s="261"/>
      <c r="AV31" s="224">
        <f t="shared" si="1"/>
        <v>0</v>
      </c>
      <c r="AW31" s="224"/>
      <c r="AX31" s="224"/>
      <c r="AY31" s="224"/>
      <c r="AZ31" s="224"/>
      <c r="BA31" s="224"/>
      <c r="BB31" s="224"/>
      <c r="BC31" s="224"/>
      <c r="BD31" s="232">
        <f t="shared" si="2"/>
        <v>0</v>
      </c>
      <c r="BE31" s="267"/>
    </row>
    <row r="32" spans="1:57" ht="15.75">
      <c r="A32" s="218" t="s">
        <v>272</v>
      </c>
      <c r="B32" s="631" t="s">
        <v>273</v>
      </c>
      <c r="C32" s="259" t="s">
        <v>229</v>
      </c>
      <c r="D32" s="302">
        <v>4</v>
      </c>
      <c r="E32" s="302">
        <v>2</v>
      </c>
      <c r="F32" s="302">
        <v>4</v>
      </c>
      <c r="G32" s="302">
        <v>4</v>
      </c>
      <c r="H32" s="302">
        <v>4</v>
      </c>
      <c r="I32" s="302">
        <v>4</v>
      </c>
      <c r="J32" s="312">
        <v>4</v>
      </c>
      <c r="K32" s="312">
        <v>4</v>
      </c>
      <c r="L32" s="312">
        <v>4</v>
      </c>
      <c r="M32" s="312">
        <v>4</v>
      </c>
      <c r="N32" s="312">
        <v>4</v>
      </c>
      <c r="O32" s="312">
        <v>4</v>
      </c>
      <c r="P32" s="312">
        <v>2</v>
      </c>
      <c r="Q32" s="312">
        <v>2</v>
      </c>
      <c r="R32" s="312">
        <v>2</v>
      </c>
      <c r="S32" s="312">
        <v>2</v>
      </c>
      <c r="T32" s="312">
        <v>2</v>
      </c>
      <c r="U32" s="220">
        <f t="shared" si="0"/>
        <v>56</v>
      </c>
      <c r="V32" s="249"/>
      <c r="W32" s="301">
        <v>2</v>
      </c>
      <c r="X32" s="312">
        <v>2</v>
      </c>
      <c r="Y32" s="312">
        <v>2</v>
      </c>
      <c r="Z32" s="312">
        <v>2</v>
      </c>
      <c r="AA32" s="312">
        <v>2</v>
      </c>
      <c r="AB32" s="312">
        <v>2</v>
      </c>
      <c r="AC32" s="312">
        <v>2</v>
      </c>
      <c r="AD32" s="312">
        <v>2</v>
      </c>
      <c r="AE32" s="312">
        <v>2</v>
      </c>
      <c r="AF32" s="312">
        <v>2</v>
      </c>
      <c r="AG32" s="312">
        <v>2</v>
      </c>
      <c r="AH32" s="312">
        <v>2</v>
      </c>
      <c r="AI32" s="312">
        <v>2</v>
      </c>
      <c r="AJ32" s="312">
        <v>2</v>
      </c>
      <c r="AK32" s="312">
        <v>2</v>
      </c>
      <c r="AL32" s="312">
        <v>2</v>
      </c>
      <c r="AM32" s="312">
        <v>2</v>
      </c>
      <c r="AN32" s="312">
        <v>2</v>
      </c>
      <c r="AO32" s="312">
        <v>2</v>
      </c>
      <c r="AP32" s="312"/>
      <c r="AQ32" s="312"/>
      <c r="AR32" s="312"/>
      <c r="AS32" s="310"/>
      <c r="AT32" s="298" t="s">
        <v>261</v>
      </c>
      <c r="AU32" s="261"/>
      <c r="AV32" s="220">
        <f t="shared" si="1"/>
        <v>38</v>
      </c>
      <c r="AW32" s="224"/>
      <c r="AX32" s="224"/>
      <c r="AY32" s="224"/>
      <c r="AZ32" s="224"/>
      <c r="BA32" s="224"/>
      <c r="BB32" s="224"/>
      <c r="BC32" s="224"/>
      <c r="BD32" s="232">
        <f t="shared" si="2"/>
        <v>94</v>
      </c>
      <c r="BE32" s="267"/>
    </row>
    <row r="33" spans="1:57" ht="15.75">
      <c r="A33" s="246"/>
      <c r="B33" s="632"/>
      <c r="C33" s="232"/>
      <c r="D33" s="239"/>
      <c r="E33" s="239"/>
      <c r="F33" s="239"/>
      <c r="G33" s="239"/>
      <c r="H33" s="239"/>
      <c r="I33" s="239"/>
      <c r="J33" s="239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24">
        <f t="shared" si="0"/>
        <v>0</v>
      </c>
      <c r="V33" s="224"/>
      <c r="W33" s="299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19"/>
      <c r="AT33" s="232"/>
      <c r="AU33" s="261"/>
      <c r="AV33" s="220">
        <f t="shared" si="1"/>
        <v>0</v>
      </c>
      <c r="AW33" s="224"/>
      <c r="AX33" s="224"/>
      <c r="AY33" s="224"/>
      <c r="AZ33" s="224"/>
      <c r="BA33" s="224"/>
      <c r="BB33" s="224"/>
      <c r="BC33" s="224"/>
      <c r="BD33" s="232">
        <f t="shared" si="2"/>
        <v>0</v>
      </c>
      <c r="BE33" s="267"/>
    </row>
    <row r="34" spans="1:57" ht="15.75">
      <c r="A34" s="256" t="s">
        <v>274</v>
      </c>
      <c r="B34" s="257" t="s">
        <v>275</v>
      </c>
      <c r="C34" s="232" t="s">
        <v>229</v>
      </c>
      <c r="D34" s="227">
        <v>2</v>
      </c>
      <c r="E34" s="227">
        <v>2</v>
      </c>
      <c r="F34" s="227">
        <v>2</v>
      </c>
      <c r="G34" s="227">
        <v>2</v>
      </c>
      <c r="H34" s="227">
        <v>2</v>
      </c>
      <c r="I34" s="227">
        <v>2</v>
      </c>
      <c r="J34" s="221">
        <v>2</v>
      </c>
      <c r="K34" s="221">
        <v>2</v>
      </c>
      <c r="L34" s="221">
        <v>2</v>
      </c>
      <c r="M34" s="221">
        <v>2</v>
      </c>
      <c r="N34" s="221">
        <v>2</v>
      </c>
      <c r="O34" s="221">
        <v>2</v>
      </c>
      <c r="P34" s="221">
        <v>6</v>
      </c>
      <c r="Q34" s="221">
        <v>4</v>
      </c>
      <c r="R34" s="221">
        <v>4</v>
      </c>
      <c r="S34" s="221">
        <v>4</v>
      </c>
      <c r="T34" s="221"/>
      <c r="U34" s="220">
        <f t="shared" si="0"/>
        <v>42</v>
      </c>
      <c r="V34" s="224"/>
      <c r="W34" s="301">
        <v>2</v>
      </c>
      <c r="X34" s="301">
        <v>2</v>
      </c>
      <c r="Y34" s="301">
        <v>2</v>
      </c>
      <c r="Z34" s="301">
        <v>2</v>
      </c>
      <c r="AA34" s="301">
        <v>2</v>
      </c>
      <c r="AB34" s="301">
        <v>2</v>
      </c>
      <c r="AC34" s="301">
        <v>2</v>
      </c>
      <c r="AD34" s="301">
        <v>2</v>
      </c>
      <c r="AE34" s="301">
        <v>2</v>
      </c>
      <c r="AF34" s="301">
        <v>2</v>
      </c>
      <c r="AG34" s="301">
        <v>2</v>
      </c>
      <c r="AH34" s="301">
        <v>2</v>
      </c>
      <c r="AI34" s="301">
        <v>2</v>
      </c>
      <c r="AJ34" s="301">
        <v>2</v>
      </c>
      <c r="AK34" s="301">
        <v>2</v>
      </c>
      <c r="AL34" s="301">
        <v>4</v>
      </c>
      <c r="AM34" s="301">
        <v>2</v>
      </c>
      <c r="AN34" s="301">
        <v>6</v>
      </c>
      <c r="AO34" s="301">
        <v>2</v>
      </c>
      <c r="AP34" s="301">
        <v>8</v>
      </c>
      <c r="AQ34" s="301">
        <v>6</v>
      </c>
      <c r="AR34" s="301">
        <v>8</v>
      </c>
      <c r="AS34" s="301"/>
      <c r="AT34" s="301"/>
      <c r="AU34" s="261"/>
      <c r="AV34" s="220">
        <f t="shared" si="1"/>
        <v>66</v>
      </c>
      <c r="AW34" s="224" t="s">
        <v>9</v>
      </c>
      <c r="AX34" s="224"/>
      <c r="AY34" s="224"/>
      <c r="AZ34" s="224"/>
      <c r="BA34" s="224"/>
      <c r="BB34" s="224"/>
      <c r="BC34" s="224"/>
      <c r="BD34" s="228">
        <f t="shared" si="2"/>
        <v>108</v>
      </c>
      <c r="BE34" s="267"/>
    </row>
    <row r="35" spans="1:57" ht="15.75">
      <c r="A35" s="243"/>
      <c r="B35" s="260"/>
      <c r="C35" s="232" t="s">
        <v>230</v>
      </c>
      <c r="D35" s="241"/>
      <c r="E35" s="241"/>
      <c r="F35" s="241"/>
      <c r="G35" s="241"/>
      <c r="H35" s="241"/>
      <c r="I35" s="241"/>
      <c r="J35" s="241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24">
        <f t="shared" si="0"/>
        <v>0</v>
      </c>
      <c r="V35" s="224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32"/>
      <c r="AU35" s="261"/>
      <c r="AV35" s="224">
        <f t="shared" si="1"/>
        <v>0</v>
      </c>
      <c r="AW35" s="224"/>
      <c r="AX35" s="224"/>
      <c r="AY35" s="224"/>
      <c r="AZ35" s="224"/>
      <c r="BA35" s="224"/>
      <c r="BB35" s="224"/>
      <c r="BC35" s="224"/>
      <c r="BD35" s="232">
        <f t="shared" si="2"/>
        <v>0</v>
      </c>
      <c r="BE35" s="267"/>
    </row>
    <row r="36" spans="1:57" ht="15.75">
      <c r="A36" s="616" t="s">
        <v>247</v>
      </c>
      <c r="B36" s="617"/>
      <c r="C36" s="618"/>
      <c r="D36" s="227">
        <f>D8+D10+D12+D14+D16+D18+D20+D22+D24+D30+D34+D28+D32+D26</f>
        <v>36</v>
      </c>
      <c r="E36" s="227">
        <f aca="true" t="shared" si="4" ref="E36:U36">E8+E10+E12+E14+E16+E18+E20+E22+E24+E30+E34+E28+E32+E26</f>
        <v>36</v>
      </c>
      <c r="F36" s="227">
        <f t="shared" si="4"/>
        <v>36</v>
      </c>
      <c r="G36" s="227">
        <f t="shared" si="4"/>
        <v>36</v>
      </c>
      <c r="H36" s="227">
        <f t="shared" si="4"/>
        <v>36</v>
      </c>
      <c r="I36" s="227">
        <f t="shared" si="4"/>
        <v>36</v>
      </c>
      <c r="J36" s="227">
        <f t="shared" si="4"/>
        <v>36</v>
      </c>
      <c r="K36" s="227">
        <f t="shared" si="4"/>
        <v>36</v>
      </c>
      <c r="L36" s="227">
        <f t="shared" si="4"/>
        <v>36</v>
      </c>
      <c r="M36" s="227">
        <f t="shared" si="4"/>
        <v>36</v>
      </c>
      <c r="N36" s="227">
        <f t="shared" si="4"/>
        <v>36</v>
      </c>
      <c r="O36" s="227">
        <f t="shared" si="4"/>
        <v>36</v>
      </c>
      <c r="P36" s="227">
        <f t="shared" si="4"/>
        <v>36</v>
      </c>
      <c r="Q36" s="227">
        <f t="shared" si="4"/>
        <v>36</v>
      </c>
      <c r="R36" s="227">
        <f t="shared" si="4"/>
        <v>36</v>
      </c>
      <c r="S36" s="227">
        <f t="shared" si="4"/>
        <v>36</v>
      </c>
      <c r="T36" s="227">
        <f t="shared" si="4"/>
        <v>34</v>
      </c>
      <c r="U36" s="262">
        <f t="shared" si="4"/>
        <v>610</v>
      </c>
      <c r="V36" s="262"/>
      <c r="W36" s="227">
        <f>W8+W10+W12+W14+W16+W18+W20+W22+W24+W30+W34+W28+W32+W26</f>
        <v>36</v>
      </c>
      <c r="X36" s="227">
        <f aca="true" t="shared" si="5" ref="X36:AV36">X8+X10+X12+X14+X16+X18+X20+X22+X24+X30+X34+X28+X32+X26</f>
        <v>36</v>
      </c>
      <c r="Y36" s="227">
        <f t="shared" si="5"/>
        <v>36</v>
      </c>
      <c r="Z36" s="227">
        <f t="shared" si="5"/>
        <v>36</v>
      </c>
      <c r="AA36" s="227">
        <f t="shared" si="5"/>
        <v>36</v>
      </c>
      <c r="AB36" s="227">
        <f t="shared" si="5"/>
        <v>36</v>
      </c>
      <c r="AC36" s="227">
        <f t="shared" si="5"/>
        <v>36</v>
      </c>
      <c r="AD36" s="227">
        <f t="shared" si="5"/>
        <v>36</v>
      </c>
      <c r="AE36" s="227">
        <f t="shared" si="5"/>
        <v>36</v>
      </c>
      <c r="AF36" s="227">
        <f t="shared" si="5"/>
        <v>36</v>
      </c>
      <c r="AG36" s="227">
        <f t="shared" si="5"/>
        <v>36</v>
      </c>
      <c r="AH36" s="227">
        <f t="shared" si="5"/>
        <v>36</v>
      </c>
      <c r="AI36" s="227">
        <f t="shared" si="5"/>
        <v>36</v>
      </c>
      <c r="AJ36" s="227">
        <f t="shared" si="5"/>
        <v>36</v>
      </c>
      <c r="AK36" s="227">
        <f t="shared" si="5"/>
        <v>36</v>
      </c>
      <c r="AL36" s="227">
        <f t="shared" si="5"/>
        <v>36</v>
      </c>
      <c r="AM36" s="227">
        <f t="shared" si="5"/>
        <v>38</v>
      </c>
      <c r="AN36" s="227">
        <f t="shared" si="5"/>
        <v>36</v>
      </c>
      <c r="AO36" s="227">
        <f t="shared" si="5"/>
        <v>36</v>
      </c>
      <c r="AP36" s="227">
        <f t="shared" si="5"/>
        <v>36</v>
      </c>
      <c r="AQ36" s="227">
        <f t="shared" si="5"/>
        <v>36</v>
      </c>
      <c r="AR36" s="227">
        <f t="shared" si="5"/>
        <v>36</v>
      </c>
      <c r="AS36" s="227"/>
      <c r="AT36" s="227"/>
      <c r="AU36" s="262">
        <f t="shared" si="5"/>
        <v>0</v>
      </c>
      <c r="AV36" s="262">
        <f t="shared" si="5"/>
        <v>794</v>
      </c>
      <c r="AW36" s="262"/>
      <c r="AX36" s="262"/>
      <c r="AY36" s="262"/>
      <c r="AZ36" s="262"/>
      <c r="BA36" s="262"/>
      <c r="BB36" s="262"/>
      <c r="BC36" s="262"/>
      <c r="BD36" s="228">
        <f t="shared" si="2"/>
        <v>1404</v>
      </c>
      <c r="BE36" s="267"/>
    </row>
    <row r="37" spans="1:57" ht="15.75">
      <c r="A37" s="616" t="s">
        <v>248</v>
      </c>
      <c r="B37" s="617"/>
      <c r="C37" s="618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62">
        <f>U9+U11+U13+U15+U17+U19+U21+U23+U25+U31+U35+U29</f>
        <v>0</v>
      </c>
      <c r="V37" s="262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62">
        <f>AU9+AU11+AU13+AU15+AU17+AU19+AU21+AU23+AU25+AU31+AU35+AU29</f>
        <v>0</v>
      </c>
      <c r="AV37" s="262">
        <f>AV9+AV11+AV13+AV15+AV17+AV19+AV21+AV23+AV25+AV31+AV35+AV29</f>
        <v>0</v>
      </c>
      <c r="AW37" s="263"/>
      <c r="AX37" s="263"/>
      <c r="AY37" s="263"/>
      <c r="AZ37" s="263"/>
      <c r="BA37" s="263"/>
      <c r="BB37" s="263"/>
      <c r="BC37" s="263"/>
      <c r="BD37" s="228">
        <f t="shared" si="2"/>
        <v>0</v>
      </c>
      <c r="BE37" s="267"/>
    </row>
    <row r="38" spans="1:57" ht="15.75">
      <c r="A38" s="616" t="s">
        <v>249</v>
      </c>
      <c r="B38" s="617"/>
      <c r="C38" s="618"/>
      <c r="D38" s="264">
        <f>D36+D37</f>
        <v>36</v>
      </c>
      <c r="E38" s="264">
        <f aca="true" t="shared" si="6" ref="E38:BD38">E36+E37</f>
        <v>36</v>
      </c>
      <c r="F38" s="264">
        <f t="shared" si="6"/>
        <v>36</v>
      </c>
      <c r="G38" s="264">
        <f t="shared" si="6"/>
        <v>36</v>
      </c>
      <c r="H38" s="264">
        <f t="shared" si="6"/>
        <v>36</v>
      </c>
      <c r="I38" s="264">
        <f t="shared" si="6"/>
        <v>36</v>
      </c>
      <c r="J38" s="264">
        <f t="shared" si="6"/>
        <v>36</v>
      </c>
      <c r="K38" s="264">
        <f t="shared" si="6"/>
        <v>36</v>
      </c>
      <c r="L38" s="264">
        <f t="shared" si="6"/>
        <v>36</v>
      </c>
      <c r="M38" s="264">
        <f t="shared" si="6"/>
        <v>36</v>
      </c>
      <c r="N38" s="264">
        <f t="shared" si="6"/>
        <v>36</v>
      </c>
      <c r="O38" s="264">
        <f t="shared" si="6"/>
        <v>36</v>
      </c>
      <c r="P38" s="264">
        <f t="shared" si="6"/>
        <v>36</v>
      </c>
      <c r="Q38" s="264">
        <f t="shared" si="6"/>
        <v>36</v>
      </c>
      <c r="R38" s="264">
        <f t="shared" si="6"/>
        <v>36</v>
      </c>
      <c r="S38" s="264">
        <f t="shared" si="6"/>
        <v>36</v>
      </c>
      <c r="T38" s="264">
        <f t="shared" si="6"/>
        <v>34</v>
      </c>
      <c r="U38" s="261">
        <f t="shared" si="6"/>
        <v>610</v>
      </c>
      <c r="V38" s="261"/>
      <c r="W38" s="264">
        <f t="shared" si="6"/>
        <v>36</v>
      </c>
      <c r="X38" s="264">
        <f t="shared" si="6"/>
        <v>36</v>
      </c>
      <c r="Y38" s="264">
        <f t="shared" si="6"/>
        <v>36</v>
      </c>
      <c r="Z38" s="264">
        <f t="shared" si="6"/>
        <v>36</v>
      </c>
      <c r="AA38" s="264">
        <f t="shared" si="6"/>
        <v>36</v>
      </c>
      <c r="AB38" s="264">
        <f t="shared" si="6"/>
        <v>36</v>
      </c>
      <c r="AC38" s="264">
        <f t="shared" si="6"/>
        <v>36</v>
      </c>
      <c r="AD38" s="264">
        <f t="shared" si="6"/>
        <v>36</v>
      </c>
      <c r="AE38" s="264">
        <f t="shared" si="6"/>
        <v>36</v>
      </c>
      <c r="AF38" s="264">
        <f t="shared" si="6"/>
        <v>36</v>
      </c>
      <c r="AG38" s="264">
        <f t="shared" si="6"/>
        <v>36</v>
      </c>
      <c r="AH38" s="264">
        <f t="shared" si="6"/>
        <v>36</v>
      </c>
      <c r="AI38" s="264">
        <f t="shared" si="6"/>
        <v>36</v>
      </c>
      <c r="AJ38" s="264">
        <f t="shared" si="6"/>
        <v>36</v>
      </c>
      <c r="AK38" s="264">
        <f t="shared" si="6"/>
        <v>36</v>
      </c>
      <c r="AL38" s="264">
        <f t="shared" si="6"/>
        <v>36</v>
      </c>
      <c r="AM38" s="264">
        <f t="shared" si="6"/>
        <v>38</v>
      </c>
      <c r="AN38" s="264">
        <f t="shared" si="6"/>
        <v>36</v>
      </c>
      <c r="AO38" s="264">
        <f t="shared" si="6"/>
        <v>36</v>
      </c>
      <c r="AP38" s="264">
        <f t="shared" si="6"/>
        <v>36</v>
      </c>
      <c r="AQ38" s="264">
        <f t="shared" si="6"/>
        <v>36</v>
      </c>
      <c r="AR38" s="264">
        <f t="shared" si="6"/>
        <v>36</v>
      </c>
      <c r="AS38" s="264"/>
      <c r="AT38" s="264"/>
      <c r="AU38" s="261">
        <f t="shared" si="6"/>
        <v>0</v>
      </c>
      <c r="AV38" s="224">
        <f>AV36+AV37</f>
        <v>794</v>
      </c>
      <c r="AW38" s="261">
        <f t="shared" si="6"/>
        <v>0</v>
      </c>
      <c r="AX38" s="261">
        <f t="shared" si="6"/>
        <v>0</v>
      </c>
      <c r="AY38" s="261">
        <f t="shared" si="6"/>
        <v>0</v>
      </c>
      <c r="AZ38" s="261">
        <f t="shared" si="6"/>
        <v>0</v>
      </c>
      <c r="BA38" s="261">
        <f t="shared" si="6"/>
        <v>0</v>
      </c>
      <c r="BB38" s="261">
        <f t="shared" si="6"/>
        <v>0</v>
      </c>
      <c r="BC38" s="261">
        <f t="shared" si="6"/>
        <v>0</v>
      </c>
      <c r="BD38" s="264">
        <f t="shared" si="6"/>
        <v>1404</v>
      </c>
      <c r="BE38" s="267"/>
    </row>
    <row r="39" spans="1:57" ht="15.75">
      <c r="A39" s="266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8"/>
      <c r="N39" s="267"/>
      <c r="O39" s="267"/>
      <c r="P39" s="267"/>
      <c r="Q39" s="267"/>
      <c r="R39" s="267"/>
      <c r="S39" s="267"/>
      <c r="T39" s="269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9"/>
      <c r="AK39" s="268"/>
      <c r="AL39" s="267"/>
      <c r="AM39" s="267"/>
      <c r="AN39" s="267"/>
      <c r="AO39" s="267"/>
      <c r="AP39" s="267"/>
      <c r="AQ39" s="267"/>
      <c r="AR39" s="267"/>
      <c r="AS39" s="269"/>
      <c r="AT39" s="269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</row>
    <row r="40" spans="1:57" ht="15.75">
      <c r="A40" s="285"/>
      <c r="B40" s="266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</row>
    <row r="41" spans="1:57" ht="15.75">
      <c r="A41" s="286"/>
      <c r="B41" s="287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88"/>
      <c r="V41" s="267"/>
      <c r="W41" s="644" t="s">
        <v>264</v>
      </c>
      <c r="X41" s="645"/>
      <c r="Y41" s="645"/>
      <c r="Z41" s="645"/>
      <c r="AA41" s="645"/>
      <c r="AB41" s="645"/>
      <c r="AC41" s="645"/>
      <c r="AD41" s="645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</row>
    <row r="42" spans="1:57" ht="15.75">
      <c r="A42" s="289"/>
      <c r="B42" s="290"/>
      <c r="C42" s="291"/>
      <c r="D42" s="292"/>
      <c r="E42" s="293"/>
      <c r="F42" s="646"/>
      <c r="G42" s="646"/>
      <c r="H42" s="646"/>
      <c r="I42" s="646"/>
      <c r="J42" s="646"/>
      <c r="K42" s="646"/>
      <c r="L42" s="291"/>
      <c r="M42" s="267"/>
      <c r="N42" s="291"/>
      <c r="O42" s="289"/>
      <c r="P42" s="289"/>
      <c r="Q42" s="289"/>
      <c r="R42" s="289"/>
      <c r="S42" s="291"/>
      <c r="T42" s="291"/>
      <c r="U42" s="267"/>
      <c r="V42" s="267"/>
      <c r="W42" s="269"/>
      <c r="X42" s="267"/>
      <c r="Y42" s="267"/>
      <c r="Z42" s="267"/>
      <c r="AA42" s="267"/>
      <c r="AB42" s="267"/>
      <c r="AC42" s="267"/>
      <c r="AD42" s="267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</row>
    <row r="43" spans="1:57" ht="15.75">
      <c r="A43" s="285"/>
      <c r="B43" s="266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94"/>
      <c r="V43" s="267"/>
      <c r="W43" s="647" t="s">
        <v>265</v>
      </c>
      <c r="X43" s="647"/>
      <c r="Y43" s="647"/>
      <c r="Z43" s="647"/>
      <c r="AA43" s="647"/>
      <c r="AB43" s="647"/>
      <c r="AC43" s="647"/>
      <c r="AD43" s="64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</row>
    <row r="44" spans="1:57" ht="15.75">
      <c r="A44" s="285"/>
      <c r="B44" s="266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9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</row>
    <row r="45" spans="1:57" ht="15.75">
      <c r="A45" s="285"/>
      <c r="B45" s="266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9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</row>
  </sheetData>
  <sheetProtection/>
  <mergeCells count="26">
    <mergeCell ref="B32:B33"/>
    <mergeCell ref="B8:B9"/>
    <mergeCell ref="B12:B13"/>
    <mergeCell ref="B16:B17"/>
    <mergeCell ref="B18:B19"/>
    <mergeCell ref="B20:B21"/>
    <mergeCell ref="B22:B23"/>
    <mergeCell ref="A36:C36"/>
    <mergeCell ref="A37:C37"/>
    <mergeCell ref="A38:C38"/>
    <mergeCell ref="W41:AD41"/>
    <mergeCell ref="F42:K42"/>
    <mergeCell ref="B24:B25"/>
    <mergeCell ref="B28:B29"/>
    <mergeCell ref="B26:B27"/>
    <mergeCell ref="B30:B31"/>
    <mergeCell ref="W43:AD43"/>
    <mergeCell ref="A1:BE1"/>
    <mergeCell ref="A2:A7"/>
    <mergeCell ref="B2:B7"/>
    <mergeCell ref="C2:C7"/>
    <mergeCell ref="AV2:AX2"/>
    <mergeCell ref="AZ2:BC2"/>
    <mergeCell ref="BD2:BD7"/>
    <mergeCell ref="D3:BC3"/>
    <mergeCell ref="D6:BC6"/>
  </mergeCells>
  <printOptions/>
  <pageMargins left="0.31496062992125984" right="0.11811023622047245" top="0.15748031496062992" bottom="0.1968503937007874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K56"/>
  <sheetViews>
    <sheetView zoomScalePageLayoutView="0" workbookViewId="0" topLeftCell="A16">
      <selection activeCell="AM55" sqref="AM55"/>
    </sheetView>
  </sheetViews>
  <sheetFormatPr defaultColWidth="9.140625" defaultRowHeight="15"/>
  <cols>
    <col min="1" max="1" width="5.57421875" style="337" customWidth="1"/>
    <col min="2" max="2" width="9.140625" style="337" customWidth="1"/>
    <col min="3" max="3" width="27.7109375" style="337" customWidth="1"/>
    <col min="4" max="4" width="9.140625" style="337" customWidth="1"/>
    <col min="5" max="11" width="3.8515625" style="337" customWidth="1"/>
    <col min="12" max="12" width="4.140625" style="337" customWidth="1"/>
    <col min="13" max="16" width="3.8515625" style="337" customWidth="1"/>
    <col min="17" max="17" width="3.8515625" style="217" customWidth="1"/>
    <col min="18" max="21" width="3.8515625" style="337" customWidth="1"/>
    <col min="22" max="22" width="4.421875" style="337" customWidth="1"/>
    <col min="23" max="23" width="6.421875" style="337" customWidth="1"/>
    <col min="24" max="24" width="4.7109375" style="337" customWidth="1"/>
    <col min="25" max="49" width="3.8515625" style="337" customWidth="1"/>
    <col min="50" max="50" width="6.57421875" style="337" customWidth="1"/>
    <col min="51" max="51" width="6.28125" style="337" customWidth="1"/>
    <col min="52" max="52" width="6.421875" style="337" customWidth="1"/>
    <col min="53" max="60" width="3.8515625" style="337" customWidth="1"/>
    <col min="61" max="61" width="6.57421875" style="337" customWidth="1"/>
    <col min="62" max="63" width="9.140625" style="337" customWidth="1"/>
  </cols>
  <sheetData>
    <row r="2" spans="1:63" ht="2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42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 s="5"/>
      <c r="AU2" s="5"/>
      <c r="AV2" s="5"/>
      <c r="AW2" s="5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63" ht="27" customHeight="1">
      <c r="A3"/>
      <c r="B3"/>
      <c r="C3"/>
      <c r="D3"/>
      <c r="E3" s="5"/>
      <c r="F3"/>
      <c r="G3"/>
      <c r="H3"/>
      <c r="I3"/>
      <c r="J3"/>
      <c r="K3"/>
      <c r="L3"/>
      <c r="M3"/>
      <c r="N3"/>
      <c r="O3"/>
      <c r="P3"/>
      <c r="Q3" s="427"/>
      <c r="R3"/>
      <c r="S3"/>
      <c r="T3"/>
      <c r="U3"/>
      <c r="V3"/>
      <c r="W3"/>
      <c r="X3"/>
      <c r="Y3"/>
      <c r="Z3"/>
      <c r="AA3"/>
      <c r="AB3"/>
      <c r="AC3"/>
      <c r="AD3"/>
      <c r="AE3" s="336"/>
      <c r="AI3"/>
      <c r="AJ3"/>
      <c r="AK3"/>
      <c r="AL3"/>
      <c r="AM3" s="336"/>
      <c r="AN3"/>
      <c r="AO3"/>
      <c r="AP3"/>
      <c r="AQ3"/>
      <c r="AR3"/>
      <c r="AV3" s="5"/>
      <c r="AW3" s="5"/>
      <c r="AX3" s="660"/>
      <c r="AY3" s="660"/>
      <c r="AZ3" s="660"/>
      <c r="BA3" s="660"/>
      <c r="BB3" s="660"/>
      <c r="BC3" s="660"/>
      <c r="BD3" s="660"/>
      <c r="BE3" s="660"/>
      <c r="BF3" s="660"/>
      <c r="BG3" s="660"/>
      <c r="BH3" s="660"/>
      <c r="BI3" s="660"/>
      <c r="BJ3" s="660"/>
      <c r="BK3"/>
    </row>
    <row r="4" spans="1:63" ht="20.25" customHeight="1">
      <c r="A4"/>
      <c r="B4"/>
      <c r="C4"/>
      <c r="D4"/>
      <c r="E4"/>
      <c r="F4"/>
      <c r="G4"/>
      <c r="H4"/>
      <c r="I4"/>
      <c r="J4"/>
      <c r="K4"/>
      <c r="L4"/>
      <c r="M4"/>
      <c r="N4" s="661" t="s">
        <v>281</v>
      </c>
      <c r="O4" s="661"/>
      <c r="P4" s="661"/>
      <c r="Q4" s="661"/>
      <c r="R4" s="661"/>
      <c r="S4" s="661"/>
      <c r="T4" s="661"/>
      <c r="U4" s="661"/>
      <c r="V4" s="661"/>
      <c r="W4" s="661"/>
      <c r="X4" s="340"/>
      <c r="Y4" s="340"/>
      <c r="Z4" s="340"/>
      <c r="AA4" s="340"/>
      <c r="AB4" s="340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V4" s="660"/>
      <c r="AW4" s="660"/>
      <c r="AX4" s="662"/>
      <c r="AY4" s="662"/>
      <c r="AZ4" s="662"/>
      <c r="BA4" s="662"/>
      <c r="BB4" s="662"/>
      <c r="BC4" s="662"/>
      <c r="BD4" s="662"/>
      <c r="BE4" s="662"/>
      <c r="BF4" s="662"/>
      <c r="BG4" s="662"/>
      <c r="BH4" s="662"/>
      <c r="BI4" s="662"/>
      <c r="BJ4"/>
      <c r="BK4"/>
    </row>
    <row r="5" spans="4:61" ht="20.25" customHeight="1">
      <c r="D5" s="663" t="s">
        <v>282</v>
      </c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663"/>
      <c r="AE5" s="341"/>
      <c r="AF5" s="341"/>
      <c r="AG5"/>
      <c r="AH5"/>
      <c r="AI5"/>
      <c r="AJ5"/>
      <c r="AK5"/>
      <c r="AL5"/>
      <c r="AM5" s="342"/>
      <c r="AV5" s="660"/>
      <c r="AW5" s="660"/>
      <c r="AX5" s="664"/>
      <c r="AY5" s="664"/>
      <c r="AZ5" s="664"/>
      <c r="BA5" s="664"/>
      <c r="BB5" s="664"/>
      <c r="BC5" s="664"/>
      <c r="BD5" s="664"/>
      <c r="BE5" s="664"/>
      <c r="BF5" s="664"/>
      <c r="BG5" s="664"/>
      <c r="BH5" s="664"/>
      <c r="BI5" s="664"/>
    </row>
    <row r="6" spans="4:62" ht="20.25" customHeight="1"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63"/>
      <c r="AA6" s="663"/>
      <c r="AB6" s="663"/>
      <c r="AC6" s="663"/>
      <c r="AD6" s="663"/>
      <c r="AE6" s="341"/>
      <c r="AF6" s="341"/>
      <c r="AG6"/>
      <c r="AH6"/>
      <c r="AI6"/>
      <c r="AJ6"/>
      <c r="AK6"/>
      <c r="AL6"/>
      <c r="AM6" s="342"/>
      <c r="AV6" s="338"/>
      <c r="AW6" s="338"/>
      <c r="AX6" s="343"/>
      <c r="AY6" s="343"/>
      <c r="AZ6" s="660"/>
      <c r="BA6" s="665"/>
      <c r="BB6" s="665"/>
      <c r="BC6" s="665"/>
      <c r="BD6" s="665"/>
      <c r="BE6" s="665"/>
      <c r="BF6" s="665"/>
      <c r="BG6" s="665"/>
      <c r="BH6" s="665"/>
      <c r="BI6" s="665"/>
      <c r="BJ6" s="665"/>
    </row>
    <row r="7" spans="8:38" ht="18.75">
      <c r="H7" s="661" t="s">
        <v>283</v>
      </c>
      <c r="I7" s="661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661"/>
      <c r="Z7" s="661"/>
      <c r="AA7" s="661"/>
      <c r="AB7" s="661"/>
      <c r="AC7" s="661"/>
      <c r="AD7" s="661"/>
      <c r="AE7"/>
      <c r="AF7"/>
      <c r="AG7"/>
      <c r="AH7"/>
      <c r="AI7"/>
      <c r="AJ7"/>
      <c r="AK7"/>
      <c r="AL7"/>
    </row>
    <row r="8" ht="12.75" customHeight="1">
      <c r="A8" s="344"/>
    </row>
    <row r="9" ht="12.75" customHeight="1"/>
    <row r="10" spans="35:62" ht="28.5" customHeight="1">
      <c r="AI10" s="666"/>
      <c r="AJ10" s="667"/>
      <c r="AK10" s="667"/>
      <c r="AL10" s="667"/>
      <c r="AM10" s="667"/>
      <c r="AN10" s="667"/>
      <c r="AO10" s="667"/>
      <c r="AP10" s="667"/>
      <c r="AQ10" s="667"/>
      <c r="AR10" s="667"/>
      <c r="AS10" s="667"/>
      <c r="AT10" s="667"/>
      <c r="AU10" s="667"/>
      <c r="AV10" s="667"/>
      <c r="AW10" s="667"/>
      <c r="AX10" s="667"/>
      <c r="AY10" s="667"/>
      <c r="AZ10" s="667"/>
      <c r="BA10" s="667"/>
      <c r="BB10" s="667"/>
      <c r="BC10" s="667"/>
      <c r="BD10" s="667"/>
      <c r="BE10" s="667"/>
      <c r="BF10" s="667"/>
      <c r="BG10" s="667"/>
      <c r="BH10" s="667"/>
      <c r="BI10" s="667"/>
      <c r="BJ10" s="667"/>
    </row>
    <row r="11" spans="1:63" s="351" customFormat="1" ht="68.25" customHeight="1">
      <c r="A11" s="668" t="s">
        <v>284</v>
      </c>
      <c r="B11" s="606" t="s">
        <v>176</v>
      </c>
      <c r="C11" s="606" t="s">
        <v>177</v>
      </c>
      <c r="D11" s="606" t="s">
        <v>178</v>
      </c>
      <c r="E11" s="669" t="s">
        <v>285</v>
      </c>
      <c r="F11" s="670"/>
      <c r="G11" s="670"/>
      <c r="H11" s="670"/>
      <c r="I11" s="671"/>
      <c r="J11" s="672" t="s">
        <v>286</v>
      </c>
      <c r="K11" s="672"/>
      <c r="L11" s="672"/>
      <c r="M11" s="672"/>
      <c r="N11" s="673" t="s">
        <v>287</v>
      </c>
      <c r="O11" s="673"/>
      <c r="P11" s="673"/>
      <c r="Q11" s="674"/>
      <c r="R11" s="675" t="s">
        <v>288</v>
      </c>
      <c r="S11" s="676"/>
      <c r="T11" s="676"/>
      <c r="U11" s="676"/>
      <c r="V11" s="677"/>
      <c r="W11" s="350" t="s">
        <v>289</v>
      </c>
      <c r="X11" s="681" t="s">
        <v>290</v>
      </c>
      <c r="Y11" s="673"/>
      <c r="Z11" s="673"/>
      <c r="AA11" s="673"/>
      <c r="AB11" s="674"/>
      <c r="AC11" s="681" t="s">
        <v>291</v>
      </c>
      <c r="AD11" s="673"/>
      <c r="AE11" s="673"/>
      <c r="AF11" s="674"/>
      <c r="AG11" s="681" t="s">
        <v>292</v>
      </c>
      <c r="AH11" s="673"/>
      <c r="AI11" s="673"/>
      <c r="AJ11" s="674"/>
      <c r="AK11" s="603" t="s">
        <v>293</v>
      </c>
      <c r="AL11" s="604"/>
      <c r="AM11" s="604"/>
      <c r="AN11" s="604"/>
      <c r="AO11" s="605"/>
      <c r="AP11" s="603" t="s">
        <v>294</v>
      </c>
      <c r="AQ11" s="604"/>
      <c r="AR11" s="604"/>
      <c r="AS11" s="605"/>
      <c r="AT11" s="603" t="s">
        <v>295</v>
      </c>
      <c r="AU11" s="604"/>
      <c r="AV11" s="604"/>
      <c r="AW11" s="604"/>
      <c r="AX11" s="605"/>
      <c r="AY11" s="350" t="s">
        <v>296</v>
      </c>
      <c r="AZ11" s="603" t="s">
        <v>223</v>
      </c>
      <c r="BA11" s="604"/>
      <c r="BB11" s="604"/>
      <c r="BC11" s="605"/>
      <c r="BD11" s="603" t="s">
        <v>297</v>
      </c>
      <c r="BE11" s="604"/>
      <c r="BF11" s="604"/>
      <c r="BG11" s="604"/>
      <c r="BH11" s="605"/>
      <c r="BI11" s="606" t="s">
        <v>298</v>
      </c>
      <c r="BJ11" s="606" t="s">
        <v>299</v>
      </c>
      <c r="BK11" s="291"/>
    </row>
    <row r="12" spans="1:63" s="351" customFormat="1" ht="15.75">
      <c r="A12" s="668"/>
      <c r="B12" s="607"/>
      <c r="C12" s="607"/>
      <c r="D12" s="607"/>
      <c r="E12" s="678" t="s">
        <v>300</v>
      </c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679"/>
      <c r="AO12" s="679"/>
      <c r="AP12" s="679"/>
      <c r="AQ12" s="679"/>
      <c r="AR12" s="679"/>
      <c r="AS12" s="679"/>
      <c r="AT12" s="679"/>
      <c r="AU12" s="679"/>
      <c r="AV12" s="679"/>
      <c r="AW12" s="679"/>
      <c r="AX12" s="679"/>
      <c r="AY12" s="679"/>
      <c r="AZ12" s="679"/>
      <c r="BA12" s="679"/>
      <c r="BB12" s="679"/>
      <c r="BC12" s="679"/>
      <c r="BD12" s="679"/>
      <c r="BE12" s="679"/>
      <c r="BF12" s="679"/>
      <c r="BG12" s="679"/>
      <c r="BH12" s="680"/>
      <c r="BI12" s="607"/>
      <c r="BJ12" s="607"/>
      <c r="BK12" s="291"/>
    </row>
    <row r="13" spans="1:63" s="351" customFormat="1" ht="15.75">
      <c r="A13" s="668"/>
      <c r="B13" s="607"/>
      <c r="C13" s="607"/>
      <c r="D13" s="607"/>
      <c r="E13" s="352">
        <v>1</v>
      </c>
      <c r="F13" s="352">
        <v>4</v>
      </c>
      <c r="G13" s="352">
        <v>11</v>
      </c>
      <c r="H13" s="352">
        <v>18</v>
      </c>
      <c r="I13" s="352">
        <v>25</v>
      </c>
      <c r="J13" s="352">
        <v>2</v>
      </c>
      <c r="K13" s="352">
        <v>9</v>
      </c>
      <c r="L13" s="333">
        <v>16</v>
      </c>
      <c r="M13" s="333">
        <v>23</v>
      </c>
      <c r="N13" s="324">
        <v>30</v>
      </c>
      <c r="O13" s="324">
        <v>6</v>
      </c>
      <c r="P13" s="333">
        <v>13</v>
      </c>
      <c r="Q13" s="333">
        <v>20</v>
      </c>
      <c r="R13" s="333">
        <v>27</v>
      </c>
      <c r="S13" s="333">
        <v>4</v>
      </c>
      <c r="T13" s="333">
        <v>11</v>
      </c>
      <c r="U13" s="333">
        <v>18</v>
      </c>
      <c r="V13" s="333">
        <v>25</v>
      </c>
      <c r="W13" s="333"/>
      <c r="X13" s="353" t="s">
        <v>301</v>
      </c>
      <c r="Y13" s="333">
        <v>8</v>
      </c>
      <c r="Z13" s="333">
        <v>15</v>
      </c>
      <c r="AA13" s="333">
        <v>22</v>
      </c>
      <c r="AB13" s="333">
        <v>29</v>
      </c>
      <c r="AC13" s="333">
        <v>5</v>
      </c>
      <c r="AD13" s="333">
        <v>12</v>
      </c>
      <c r="AE13" s="333">
        <v>19</v>
      </c>
      <c r="AF13" s="333">
        <v>26</v>
      </c>
      <c r="AG13" s="333">
        <v>5</v>
      </c>
      <c r="AH13" s="333">
        <v>12</v>
      </c>
      <c r="AI13" s="333">
        <v>19</v>
      </c>
      <c r="AJ13" s="333">
        <v>26</v>
      </c>
      <c r="AK13" s="333">
        <v>2</v>
      </c>
      <c r="AL13" s="333">
        <v>9</v>
      </c>
      <c r="AM13" s="333">
        <v>16</v>
      </c>
      <c r="AN13" s="333">
        <v>23</v>
      </c>
      <c r="AO13" s="333">
        <v>30</v>
      </c>
      <c r="AP13" s="333">
        <v>7</v>
      </c>
      <c r="AQ13" s="333">
        <v>14</v>
      </c>
      <c r="AR13" s="333">
        <v>21</v>
      </c>
      <c r="AS13" s="333">
        <v>28</v>
      </c>
      <c r="AT13" s="333">
        <v>4</v>
      </c>
      <c r="AU13" s="324">
        <v>11</v>
      </c>
      <c r="AV13" s="333">
        <v>18</v>
      </c>
      <c r="AW13" s="333">
        <v>25</v>
      </c>
      <c r="AX13" s="333"/>
      <c r="AY13" s="333"/>
      <c r="AZ13" s="291"/>
      <c r="BA13" s="333"/>
      <c r="BB13" s="333"/>
      <c r="BC13" s="333"/>
      <c r="BD13" s="333"/>
      <c r="BE13" s="333"/>
      <c r="BF13" s="333"/>
      <c r="BG13" s="333"/>
      <c r="BH13" s="333"/>
      <c r="BI13" s="607"/>
      <c r="BJ13" s="607"/>
      <c r="BK13" s="291"/>
    </row>
    <row r="14" spans="1:63" s="351" customFormat="1" ht="15.75">
      <c r="A14" s="668"/>
      <c r="B14" s="607"/>
      <c r="C14" s="607"/>
      <c r="D14" s="607"/>
      <c r="E14" s="678" t="s">
        <v>227</v>
      </c>
      <c r="F14" s="679"/>
      <c r="G14" s="679"/>
      <c r="H14" s="679"/>
      <c r="I14" s="679"/>
      <c r="J14" s="679"/>
      <c r="K14" s="679"/>
      <c r="L14" s="679"/>
      <c r="M14" s="679"/>
      <c r="N14" s="679"/>
      <c r="O14" s="679"/>
      <c r="P14" s="679"/>
      <c r="Q14" s="679"/>
      <c r="R14" s="679"/>
      <c r="S14" s="679"/>
      <c r="T14" s="679"/>
      <c r="U14" s="679"/>
      <c r="V14" s="679"/>
      <c r="W14" s="679"/>
      <c r="X14" s="679"/>
      <c r="Y14" s="679"/>
      <c r="Z14" s="679"/>
      <c r="AA14" s="679"/>
      <c r="AB14" s="679"/>
      <c r="AC14" s="679"/>
      <c r="AD14" s="679"/>
      <c r="AE14" s="679"/>
      <c r="AF14" s="679"/>
      <c r="AG14" s="679"/>
      <c r="AH14" s="679"/>
      <c r="AI14" s="679"/>
      <c r="AJ14" s="679"/>
      <c r="AK14" s="679"/>
      <c r="AL14" s="679"/>
      <c r="AM14" s="679"/>
      <c r="AN14" s="679"/>
      <c r="AO14" s="679"/>
      <c r="AP14" s="679"/>
      <c r="AQ14" s="679"/>
      <c r="AR14" s="679"/>
      <c r="AS14" s="679"/>
      <c r="AT14" s="679"/>
      <c r="AU14" s="679"/>
      <c r="AV14" s="679"/>
      <c r="AW14" s="679"/>
      <c r="AX14" s="679"/>
      <c r="AY14" s="679"/>
      <c r="AZ14" s="679"/>
      <c r="BA14" s="679"/>
      <c r="BB14" s="679"/>
      <c r="BC14" s="679"/>
      <c r="BD14" s="679"/>
      <c r="BE14" s="679"/>
      <c r="BF14" s="679"/>
      <c r="BG14" s="679"/>
      <c r="BH14" s="680"/>
      <c r="BI14" s="607"/>
      <c r="BJ14" s="607"/>
      <c r="BK14" s="291"/>
    </row>
    <row r="15" spans="1:63" s="351" customFormat="1" ht="15.75">
      <c r="A15" s="668"/>
      <c r="B15" s="608"/>
      <c r="C15" s="608"/>
      <c r="D15" s="608"/>
      <c r="E15" s="352">
        <v>1</v>
      </c>
      <c r="F15" s="352">
        <v>2</v>
      </c>
      <c r="G15" s="352">
        <v>3</v>
      </c>
      <c r="H15" s="352">
        <v>4</v>
      </c>
      <c r="I15" s="352">
        <v>5</v>
      </c>
      <c r="J15" s="352">
        <v>6</v>
      </c>
      <c r="K15" s="333">
        <v>7</v>
      </c>
      <c r="L15" s="333">
        <v>8</v>
      </c>
      <c r="M15" s="324">
        <v>9</v>
      </c>
      <c r="N15" s="224">
        <v>10</v>
      </c>
      <c r="O15" s="333">
        <v>11</v>
      </c>
      <c r="P15" s="333">
        <v>12</v>
      </c>
      <c r="Q15" s="333">
        <v>13</v>
      </c>
      <c r="R15" s="333">
        <v>14</v>
      </c>
      <c r="S15" s="333">
        <v>15</v>
      </c>
      <c r="T15" s="333">
        <v>16</v>
      </c>
      <c r="U15" s="324">
        <v>17</v>
      </c>
      <c r="V15" s="291"/>
      <c r="W15" s="324"/>
      <c r="X15" s="354"/>
      <c r="Y15" s="354"/>
      <c r="Z15" s="324">
        <v>18</v>
      </c>
      <c r="AA15" s="324">
        <v>19</v>
      </c>
      <c r="AB15" s="324">
        <v>20</v>
      </c>
      <c r="AC15" s="324">
        <v>21</v>
      </c>
      <c r="AD15" s="324">
        <v>22</v>
      </c>
      <c r="AE15" s="324">
        <v>23</v>
      </c>
      <c r="AF15" s="224">
        <v>24</v>
      </c>
      <c r="AG15" s="264"/>
      <c r="AH15" s="224">
        <v>26</v>
      </c>
      <c r="AI15" s="324">
        <v>27</v>
      </c>
      <c r="AJ15" s="333">
        <v>28</v>
      </c>
      <c r="AK15" s="333">
        <v>29</v>
      </c>
      <c r="AL15" s="333">
        <v>30</v>
      </c>
      <c r="AM15" s="333">
        <v>31</v>
      </c>
      <c r="AN15" s="324">
        <v>32</v>
      </c>
      <c r="AO15" s="324">
        <v>33</v>
      </c>
      <c r="AP15" s="224">
        <v>34</v>
      </c>
      <c r="AQ15" s="224">
        <v>35</v>
      </c>
      <c r="AR15" s="324">
        <v>36</v>
      </c>
      <c r="AS15" s="333">
        <v>37</v>
      </c>
      <c r="AT15" s="324">
        <v>38</v>
      </c>
      <c r="AU15" s="324">
        <v>39</v>
      </c>
      <c r="AV15" s="324">
        <v>40</v>
      </c>
      <c r="AW15" s="324">
        <v>41</v>
      </c>
      <c r="AX15" s="375">
        <v>42</v>
      </c>
      <c r="AY15" s="375"/>
      <c r="AZ15" s="354">
        <v>44</v>
      </c>
      <c r="BA15" s="354">
        <v>45</v>
      </c>
      <c r="BB15" s="354">
        <v>46</v>
      </c>
      <c r="BC15" s="354">
        <v>47</v>
      </c>
      <c r="BD15" s="354">
        <v>48</v>
      </c>
      <c r="BE15" s="354">
        <v>49</v>
      </c>
      <c r="BF15" s="354">
        <v>50</v>
      </c>
      <c r="BG15" s="354">
        <v>51</v>
      </c>
      <c r="BH15" s="354">
        <v>52</v>
      </c>
      <c r="BI15" s="608"/>
      <c r="BJ15" s="608"/>
      <c r="BK15" s="291"/>
    </row>
    <row r="16" spans="1:63" s="351" customFormat="1" ht="20.25" customHeight="1">
      <c r="A16" s="682"/>
      <c r="B16" s="652" t="s">
        <v>302</v>
      </c>
      <c r="C16" s="687" t="s">
        <v>303</v>
      </c>
      <c r="D16" s="355" t="s">
        <v>229</v>
      </c>
      <c r="E16" s="357"/>
      <c r="F16" s="357"/>
      <c r="G16" s="357"/>
      <c r="H16" s="357"/>
      <c r="I16" s="357"/>
      <c r="J16" s="357"/>
      <c r="K16" s="357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4"/>
      <c r="Y16" s="354"/>
      <c r="Z16" s="355"/>
      <c r="AA16" s="355"/>
      <c r="AB16" s="355"/>
      <c r="AC16" s="355"/>
      <c r="AD16" s="355"/>
      <c r="AE16" s="355"/>
      <c r="AF16" s="355"/>
      <c r="AG16" s="360"/>
      <c r="AH16" s="355"/>
      <c r="AI16" s="357"/>
      <c r="AJ16" s="357"/>
      <c r="AK16" s="357"/>
      <c r="AL16" s="355"/>
      <c r="AM16" s="357"/>
      <c r="AN16" s="357"/>
      <c r="AO16" s="357"/>
      <c r="AP16" s="357"/>
      <c r="AQ16" s="357"/>
      <c r="AR16" s="357"/>
      <c r="AS16" s="357"/>
      <c r="AT16" s="420"/>
      <c r="AU16" s="361"/>
      <c r="AV16" s="361"/>
      <c r="AW16" s="361"/>
      <c r="AX16" s="361"/>
      <c r="AY16" s="361"/>
      <c r="AZ16" s="356"/>
      <c r="BA16" s="356"/>
      <c r="BB16" s="356"/>
      <c r="BC16" s="356"/>
      <c r="BD16" s="356"/>
      <c r="BE16" s="356"/>
      <c r="BF16" s="356"/>
      <c r="BG16" s="356"/>
      <c r="BH16" s="354"/>
      <c r="BI16" s="357">
        <v>823</v>
      </c>
      <c r="BJ16" s="357"/>
      <c r="BK16" s="291"/>
    </row>
    <row r="17" spans="1:63" s="351" customFormat="1" ht="12.75" customHeight="1">
      <c r="A17" s="683"/>
      <c r="B17" s="653"/>
      <c r="C17" s="688"/>
      <c r="D17" s="355" t="s">
        <v>230</v>
      </c>
      <c r="E17" s="357"/>
      <c r="F17" s="358"/>
      <c r="G17" s="358"/>
      <c r="H17" s="358"/>
      <c r="I17" s="358"/>
      <c r="J17" s="358"/>
      <c r="K17" s="358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4"/>
      <c r="Y17" s="354"/>
      <c r="Z17" s="355"/>
      <c r="AA17" s="355"/>
      <c r="AB17" s="355"/>
      <c r="AC17" s="355"/>
      <c r="AD17" s="355"/>
      <c r="AE17" s="355"/>
      <c r="AF17" s="355"/>
      <c r="AG17" s="360"/>
      <c r="AH17" s="355"/>
      <c r="AI17" s="357"/>
      <c r="AJ17" s="357"/>
      <c r="AK17" s="357"/>
      <c r="AL17" s="355"/>
      <c r="AM17" s="357"/>
      <c r="AN17" s="357"/>
      <c r="AO17" s="357"/>
      <c r="AP17" s="357"/>
      <c r="AQ17" s="357"/>
      <c r="AR17" s="357"/>
      <c r="AS17" s="357"/>
      <c r="AT17" s="357"/>
      <c r="AU17" s="361"/>
      <c r="AV17" s="361"/>
      <c r="AW17" s="361"/>
      <c r="AX17" s="361"/>
      <c r="AY17" s="361"/>
      <c r="AZ17" s="356"/>
      <c r="BA17" s="356"/>
      <c r="BB17" s="356"/>
      <c r="BC17" s="356"/>
      <c r="BD17" s="356"/>
      <c r="BE17" s="356"/>
      <c r="BF17" s="356"/>
      <c r="BG17" s="356"/>
      <c r="BH17" s="354"/>
      <c r="BI17" s="357"/>
      <c r="BJ17" s="357"/>
      <c r="BK17" s="291"/>
    </row>
    <row r="18" spans="1:63" s="351" customFormat="1" ht="15.75">
      <c r="A18" s="683"/>
      <c r="B18" s="652" t="s">
        <v>304</v>
      </c>
      <c r="C18" s="652" t="s">
        <v>147</v>
      </c>
      <c r="D18" s="308" t="s">
        <v>229</v>
      </c>
      <c r="E18" s="322">
        <v>6</v>
      </c>
      <c r="F18" s="322">
        <v>6</v>
      </c>
      <c r="G18" s="322">
        <v>6</v>
      </c>
      <c r="H18" s="322">
        <v>6</v>
      </c>
      <c r="I18" s="322">
        <v>6</v>
      </c>
      <c r="J18" s="322">
        <v>4</v>
      </c>
      <c r="K18" s="322">
        <v>4</v>
      </c>
      <c r="L18" s="322">
        <v>4</v>
      </c>
      <c r="M18" s="322">
        <v>4</v>
      </c>
      <c r="N18" s="322">
        <v>4</v>
      </c>
      <c r="O18" s="361">
        <v>4</v>
      </c>
      <c r="P18" s="362">
        <v>4</v>
      </c>
      <c r="Q18" s="428">
        <v>4</v>
      </c>
      <c r="R18" s="362">
        <v>4</v>
      </c>
      <c r="S18" s="362">
        <v>4</v>
      </c>
      <c r="T18" s="361">
        <v>4</v>
      </c>
      <c r="U18" s="362">
        <v>4</v>
      </c>
      <c r="V18" s="364" t="s">
        <v>261</v>
      </c>
      <c r="W18" s="421">
        <f aca="true" t="shared" si="0" ref="W18:W29">SUM(E18:V18)</f>
        <v>78</v>
      </c>
      <c r="X18" s="365"/>
      <c r="Y18" s="354"/>
      <c r="Z18" s="366"/>
      <c r="AA18" s="366"/>
      <c r="AB18" s="366"/>
      <c r="AC18" s="366"/>
      <c r="AD18" s="366"/>
      <c r="AE18" s="366"/>
      <c r="AF18" s="366"/>
      <c r="AG18" s="367"/>
      <c r="AH18" s="366"/>
      <c r="AI18" s="368"/>
      <c r="AJ18" s="366"/>
      <c r="AK18" s="366"/>
      <c r="AL18" s="366"/>
      <c r="AM18" s="366"/>
      <c r="AN18" s="366"/>
      <c r="AO18" s="366"/>
      <c r="AP18" s="241"/>
      <c r="AQ18" s="241"/>
      <c r="AR18" s="264"/>
      <c r="AS18" s="264"/>
      <c r="AT18" s="369"/>
      <c r="AU18" s="370"/>
      <c r="AV18" s="370"/>
      <c r="AW18" s="371"/>
      <c r="AX18" s="382"/>
      <c r="AY18" s="382"/>
      <c r="AZ18" s="356"/>
      <c r="BA18" s="356"/>
      <c r="BB18" s="356"/>
      <c r="BC18" s="356"/>
      <c r="BD18" s="356"/>
      <c r="BE18" s="356"/>
      <c r="BF18" s="356"/>
      <c r="BG18" s="356"/>
      <c r="BH18" s="354"/>
      <c r="BI18" s="383">
        <f>SUM(W18,AY18)</f>
        <v>78</v>
      </c>
      <c r="BJ18" s="357"/>
      <c r="BK18" s="291"/>
    </row>
    <row r="19" spans="1:63" s="351" customFormat="1" ht="18" customHeight="1">
      <c r="A19" s="683"/>
      <c r="B19" s="653"/>
      <c r="C19" s="653"/>
      <c r="D19" s="333" t="s">
        <v>230</v>
      </c>
      <c r="E19" s="352">
        <v>3</v>
      </c>
      <c r="F19" s="352">
        <v>3</v>
      </c>
      <c r="G19" s="352">
        <v>3</v>
      </c>
      <c r="H19" s="352">
        <v>3</v>
      </c>
      <c r="I19" s="352">
        <v>3</v>
      </c>
      <c r="J19" s="352">
        <v>2</v>
      </c>
      <c r="K19" s="352">
        <v>2</v>
      </c>
      <c r="L19" s="352">
        <v>2</v>
      </c>
      <c r="M19" s="352">
        <v>2</v>
      </c>
      <c r="N19" s="352">
        <v>2</v>
      </c>
      <c r="O19" s="264">
        <v>2</v>
      </c>
      <c r="P19" s="264">
        <v>2</v>
      </c>
      <c r="Q19" s="429">
        <v>2</v>
      </c>
      <c r="R19" s="352">
        <v>2</v>
      </c>
      <c r="S19" s="352">
        <v>2</v>
      </c>
      <c r="T19" s="264">
        <v>2</v>
      </c>
      <c r="U19" s="352">
        <v>2</v>
      </c>
      <c r="V19" s="324"/>
      <c r="W19" s="372">
        <f t="shared" si="0"/>
        <v>39</v>
      </c>
      <c r="X19" s="354"/>
      <c r="Y19" s="354"/>
      <c r="Z19" s="324"/>
      <c r="AA19" s="324"/>
      <c r="AB19" s="324"/>
      <c r="AC19" s="324"/>
      <c r="AD19" s="333"/>
      <c r="AE19" s="333"/>
      <c r="AF19" s="333"/>
      <c r="AG19" s="373"/>
      <c r="AH19" s="333"/>
      <c r="AI19" s="368"/>
      <c r="AJ19" s="352"/>
      <c r="AK19" s="352"/>
      <c r="AL19" s="333"/>
      <c r="AM19" s="333"/>
      <c r="AN19" s="352"/>
      <c r="AO19" s="352"/>
      <c r="AP19" s="264"/>
      <c r="AQ19" s="264"/>
      <c r="AR19" s="264"/>
      <c r="AS19" s="264"/>
      <c r="AT19" s="374"/>
      <c r="AU19" s="375"/>
      <c r="AV19" s="375"/>
      <c r="AW19" s="376"/>
      <c r="AX19" s="376"/>
      <c r="AY19" s="376"/>
      <c r="AZ19" s="356"/>
      <c r="BA19" s="356"/>
      <c r="BB19" s="356"/>
      <c r="BC19" s="356"/>
      <c r="BD19" s="356"/>
      <c r="BE19" s="356"/>
      <c r="BF19" s="356"/>
      <c r="BG19" s="356"/>
      <c r="BH19" s="354"/>
      <c r="BI19" s="357">
        <f>SUM(W19,AY19)</f>
        <v>39</v>
      </c>
      <c r="BJ19" s="357"/>
      <c r="BK19" s="291"/>
    </row>
    <row r="20" spans="1:63" s="351" customFormat="1" ht="15.75">
      <c r="A20" s="683"/>
      <c r="B20" s="652" t="s">
        <v>305</v>
      </c>
      <c r="C20" s="652" t="s">
        <v>149</v>
      </c>
      <c r="D20" s="308" t="s">
        <v>229</v>
      </c>
      <c r="E20" s="322"/>
      <c r="F20" s="322">
        <v>2</v>
      </c>
      <c r="G20" s="322">
        <v>2</v>
      </c>
      <c r="H20" s="322">
        <v>4</v>
      </c>
      <c r="I20" s="322">
        <v>2</v>
      </c>
      <c r="J20" s="322">
        <v>4</v>
      </c>
      <c r="K20" s="322">
        <v>4</v>
      </c>
      <c r="L20" s="322">
        <v>4</v>
      </c>
      <c r="M20" s="322">
        <v>4</v>
      </c>
      <c r="N20" s="322">
        <v>2</v>
      </c>
      <c r="O20" s="361">
        <v>4</v>
      </c>
      <c r="P20" s="322">
        <v>4</v>
      </c>
      <c r="Q20" s="428">
        <v>4</v>
      </c>
      <c r="R20" s="362">
        <v>4</v>
      </c>
      <c r="S20" s="362">
        <v>4</v>
      </c>
      <c r="T20" s="361">
        <v>4</v>
      </c>
      <c r="U20" s="362">
        <v>4</v>
      </c>
      <c r="V20" s="364">
        <v>4</v>
      </c>
      <c r="W20" s="422">
        <f t="shared" si="0"/>
        <v>60</v>
      </c>
      <c r="X20" s="354"/>
      <c r="Y20" s="354"/>
      <c r="Z20" s="366">
        <v>2</v>
      </c>
      <c r="AA20" s="366">
        <v>4</v>
      </c>
      <c r="AB20" s="366">
        <v>4</v>
      </c>
      <c r="AC20" s="366">
        <v>4</v>
      </c>
      <c r="AD20" s="366">
        <v>2</v>
      </c>
      <c r="AE20" s="366">
        <v>2</v>
      </c>
      <c r="AF20" s="366">
        <v>2</v>
      </c>
      <c r="AG20" s="367">
        <v>2</v>
      </c>
      <c r="AH20" s="366">
        <v>2</v>
      </c>
      <c r="AI20" s="368">
        <v>2</v>
      </c>
      <c r="AJ20" s="366">
        <v>2</v>
      </c>
      <c r="AK20" s="366">
        <v>2</v>
      </c>
      <c r="AL20" s="366">
        <v>2</v>
      </c>
      <c r="AM20" s="366">
        <v>2</v>
      </c>
      <c r="AN20" s="366">
        <v>2</v>
      </c>
      <c r="AO20" s="366">
        <v>2</v>
      </c>
      <c r="AP20" s="241">
        <v>2</v>
      </c>
      <c r="AQ20" s="241">
        <v>2</v>
      </c>
      <c r="AR20" s="264">
        <v>4</v>
      </c>
      <c r="AS20" s="264">
        <v>2</v>
      </c>
      <c r="AT20" s="369">
        <v>3</v>
      </c>
      <c r="AU20" s="369">
        <v>2</v>
      </c>
      <c r="AV20" s="369">
        <v>4</v>
      </c>
      <c r="AW20" s="377"/>
      <c r="AX20" s="376"/>
      <c r="AY20" s="382">
        <f>SUM(Z20:AX20)</f>
        <v>57</v>
      </c>
      <c r="AZ20" s="356"/>
      <c r="BA20" s="356"/>
      <c r="BB20" s="356"/>
      <c r="BC20" s="356"/>
      <c r="BD20" s="356"/>
      <c r="BE20" s="356"/>
      <c r="BF20" s="356"/>
      <c r="BG20" s="356"/>
      <c r="BH20" s="354"/>
      <c r="BI20" s="383">
        <f>SUM(E20:V20,Z20:AX20)</f>
        <v>117</v>
      </c>
      <c r="BJ20" s="357"/>
      <c r="BK20" s="291"/>
    </row>
    <row r="21" spans="1:63" s="351" customFormat="1" ht="17.25" customHeight="1">
      <c r="A21" s="683"/>
      <c r="B21" s="653"/>
      <c r="C21" s="653"/>
      <c r="D21" s="333" t="s">
        <v>230</v>
      </c>
      <c r="E21" s="352"/>
      <c r="F21" s="352">
        <v>1</v>
      </c>
      <c r="G21" s="352">
        <v>1</v>
      </c>
      <c r="H21" s="352">
        <v>1</v>
      </c>
      <c r="I21" s="352">
        <v>1</v>
      </c>
      <c r="J21" s="352">
        <v>2</v>
      </c>
      <c r="K21" s="352">
        <v>2</v>
      </c>
      <c r="L21" s="333">
        <v>2</v>
      </c>
      <c r="M21" s="333">
        <v>2</v>
      </c>
      <c r="N21" s="333">
        <v>2</v>
      </c>
      <c r="O21" s="264">
        <v>2</v>
      </c>
      <c r="P21" s="232">
        <v>2</v>
      </c>
      <c r="Q21" s="429">
        <v>2</v>
      </c>
      <c r="R21" s="333">
        <v>2</v>
      </c>
      <c r="S21" s="333">
        <v>2</v>
      </c>
      <c r="T21" s="264">
        <v>2</v>
      </c>
      <c r="U21" s="333">
        <v>2</v>
      </c>
      <c r="V21" s="324">
        <v>2</v>
      </c>
      <c r="W21" s="324">
        <f t="shared" si="0"/>
        <v>30</v>
      </c>
      <c r="X21" s="354"/>
      <c r="Y21" s="354"/>
      <c r="Z21" s="324">
        <v>1</v>
      </c>
      <c r="AA21" s="324">
        <v>2</v>
      </c>
      <c r="AB21" s="324">
        <v>2</v>
      </c>
      <c r="AC21" s="324">
        <v>2</v>
      </c>
      <c r="AD21" s="333">
        <v>2</v>
      </c>
      <c r="AE21" s="333">
        <v>1</v>
      </c>
      <c r="AF21" s="333">
        <v>1</v>
      </c>
      <c r="AG21" s="373">
        <v>1</v>
      </c>
      <c r="AH21" s="333">
        <v>1</v>
      </c>
      <c r="AI21" s="368">
        <v>1</v>
      </c>
      <c r="AJ21" s="352">
        <v>1</v>
      </c>
      <c r="AK21" s="352">
        <v>1</v>
      </c>
      <c r="AL21" s="333">
        <v>1</v>
      </c>
      <c r="AM21" s="333">
        <v>1</v>
      </c>
      <c r="AN21" s="352">
        <v>1</v>
      </c>
      <c r="AO21" s="352">
        <v>1</v>
      </c>
      <c r="AP21" s="264">
        <v>1</v>
      </c>
      <c r="AQ21" s="264">
        <v>1</v>
      </c>
      <c r="AR21" s="264">
        <v>2</v>
      </c>
      <c r="AS21" s="264">
        <v>1</v>
      </c>
      <c r="AT21" s="374">
        <v>1</v>
      </c>
      <c r="AU21" s="375">
        <v>1</v>
      </c>
      <c r="AV21" s="375">
        <v>2</v>
      </c>
      <c r="AW21" s="375"/>
      <c r="AX21" s="375"/>
      <c r="AY21" s="376">
        <f>SUM(Z21:AX21)</f>
        <v>29</v>
      </c>
      <c r="AZ21" s="378"/>
      <c r="BA21" s="356"/>
      <c r="BB21" s="356"/>
      <c r="BC21" s="356"/>
      <c r="BD21" s="356"/>
      <c r="BE21" s="356"/>
      <c r="BF21" s="356"/>
      <c r="BG21" s="356"/>
      <c r="BH21" s="354"/>
      <c r="BI21" s="357">
        <f>SUM(W21,AY21)</f>
        <v>59</v>
      </c>
      <c r="BJ21" s="357"/>
      <c r="BK21" s="291"/>
    </row>
    <row r="22" spans="1:63" s="351" customFormat="1" ht="15.75">
      <c r="A22" s="683"/>
      <c r="B22" s="652" t="s">
        <v>306</v>
      </c>
      <c r="C22" s="331"/>
      <c r="D22" s="308" t="s">
        <v>229</v>
      </c>
      <c r="E22" s="322"/>
      <c r="F22" s="322">
        <v>2</v>
      </c>
      <c r="G22" s="322">
        <v>2</v>
      </c>
      <c r="H22" s="322">
        <v>2</v>
      </c>
      <c r="I22" s="322">
        <v>2</v>
      </c>
      <c r="J22" s="322">
        <v>2</v>
      </c>
      <c r="K22" s="322">
        <v>2</v>
      </c>
      <c r="L22" s="322">
        <v>2</v>
      </c>
      <c r="M22" s="322">
        <v>2</v>
      </c>
      <c r="N22" s="322">
        <v>2</v>
      </c>
      <c r="O22" s="361">
        <v>2</v>
      </c>
      <c r="P22" s="322">
        <v>4</v>
      </c>
      <c r="Q22" s="428">
        <v>4</v>
      </c>
      <c r="R22" s="362">
        <v>4</v>
      </c>
      <c r="S22" s="362">
        <v>2</v>
      </c>
      <c r="T22" s="361">
        <v>2</v>
      </c>
      <c r="U22" s="362">
        <v>2</v>
      </c>
      <c r="V22" s="308">
        <v>2</v>
      </c>
      <c r="W22" s="397">
        <f t="shared" si="0"/>
        <v>40</v>
      </c>
      <c r="X22" s="354"/>
      <c r="Y22" s="354"/>
      <c r="Z22" s="366">
        <v>2</v>
      </c>
      <c r="AA22" s="366">
        <v>2</v>
      </c>
      <c r="AB22" s="366">
        <v>2</v>
      </c>
      <c r="AC22" s="366">
        <v>2</v>
      </c>
      <c r="AD22" s="366">
        <v>2</v>
      </c>
      <c r="AE22" s="366">
        <v>2</v>
      </c>
      <c r="AF22" s="366">
        <v>2</v>
      </c>
      <c r="AG22" s="367">
        <v>2</v>
      </c>
      <c r="AH22" s="366">
        <v>2</v>
      </c>
      <c r="AI22" s="368">
        <v>2</v>
      </c>
      <c r="AJ22" s="366">
        <v>2</v>
      </c>
      <c r="AK22" s="366">
        <v>2</v>
      </c>
      <c r="AL22" s="366">
        <v>2</v>
      </c>
      <c r="AM22" s="366">
        <v>2</v>
      </c>
      <c r="AN22" s="366">
        <v>2</v>
      </c>
      <c r="AO22" s="366">
        <v>2</v>
      </c>
      <c r="AP22" s="241">
        <v>2</v>
      </c>
      <c r="AQ22" s="241">
        <v>2</v>
      </c>
      <c r="AR22" s="264">
        <v>2</v>
      </c>
      <c r="AS22" s="264"/>
      <c r="AT22" s="369"/>
      <c r="AU22" s="369"/>
      <c r="AV22" s="369"/>
      <c r="AW22" s="369"/>
      <c r="AX22" s="375"/>
      <c r="AY22" s="382">
        <f>SUM(Z22:AX22)</f>
        <v>38</v>
      </c>
      <c r="AZ22" s="378"/>
      <c r="BA22" s="356"/>
      <c r="BB22" s="356"/>
      <c r="BC22" s="356"/>
      <c r="BD22" s="356"/>
      <c r="BE22" s="356"/>
      <c r="BF22" s="356"/>
      <c r="BG22" s="356"/>
      <c r="BH22" s="354"/>
      <c r="BI22" s="383">
        <f>SUM(E22:V22,Z22:AX22)</f>
        <v>78</v>
      </c>
      <c r="BJ22" s="357"/>
      <c r="BK22" s="291"/>
    </row>
    <row r="23" spans="1:63" s="351" customFormat="1" ht="17.25" customHeight="1">
      <c r="A23" s="683"/>
      <c r="B23" s="653"/>
      <c r="C23" s="326" t="s">
        <v>151</v>
      </c>
      <c r="D23" s="333" t="s">
        <v>230</v>
      </c>
      <c r="E23" s="352"/>
      <c r="F23" s="352">
        <v>1</v>
      </c>
      <c r="G23" s="352">
        <v>1</v>
      </c>
      <c r="H23" s="352">
        <v>1</v>
      </c>
      <c r="I23" s="352">
        <v>1</v>
      </c>
      <c r="J23" s="352">
        <v>1</v>
      </c>
      <c r="K23" s="352">
        <v>1</v>
      </c>
      <c r="L23" s="333">
        <v>1</v>
      </c>
      <c r="M23" s="333">
        <v>1</v>
      </c>
      <c r="N23" s="333">
        <v>1</v>
      </c>
      <c r="O23" s="264">
        <v>1</v>
      </c>
      <c r="P23" s="232">
        <v>2</v>
      </c>
      <c r="Q23" s="429">
        <v>2</v>
      </c>
      <c r="R23" s="333">
        <v>2</v>
      </c>
      <c r="S23" s="333">
        <v>1</v>
      </c>
      <c r="T23" s="264">
        <v>1</v>
      </c>
      <c r="U23" s="333">
        <v>1</v>
      </c>
      <c r="V23" s="324">
        <v>1</v>
      </c>
      <c r="W23" s="324">
        <f t="shared" si="0"/>
        <v>20</v>
      </c>
      <c r="X23" s="354"/>
      <c r="Y23" s="354"/>
      <c r="Z23" s="324">
        <v>1</v>
      </c>
      <c r="AA23" s="324">
        <v>1</v>
      </c>
      <c r="AB23" s="324">
        <v>1</v>
      </c>
      <c r="AC23" s="324">
        <v>1</v>
      </c>
      <c r="AD23" s="333">
        <v>1</v>
      </c>
      <c r="AE23" s="333">
        <v>1</v>
      </c>
      <c r="AF23" s="333">
        <v>1</v>
      </c>
      <c r="AG23" s="373">
        <v>1</v>
      </c>
      <c r="AH23" s="333">
        <v>1</v>
      </c>
      <c r="AI23" s="368">
        <v>1</v>
      </c>
      <c r="AJ23" s="352">
        <v>1</v>
      </c>
      <c r="AK23" s="352">
        <v>1</v>
      </c>
      <c r="AL23" s="333">
        <v>1</v>
      </c>
      <c r="AM23" s="333">
        <v>1</v>
      </c>
      <c r="AN23" s="352">
        <v>1</v>
      </c>
      <c r="AO23" s="352">
        <v>1</v>
      </c>
      <c r="AP23" s="264">
        <v>1</v>
      </c>
      <c r="AQ23" s="264">
        <v>1</v>
      </c>
      <c r="AR23" s="264">
        <v>2</v>
      </c>
      <c r="AS23" s="264"/>
      <c r="AT23" s="374"/>
      <c r="AU23" s="375"/>
      <c r="AV23" s="375"/>
      <c r="AW23" s="375"/>
      <c r="AX23" s="375"/>
      <c r="AY23" s="376">
        <f>SUM(AA23:AX23)</f>
        <v>19</v>
      </c>
      <c r="AZ23" s="378"/>
      <c r="BA23" s="356"/>
      <c r="BB23" s="356"/>
      <c r="BC23" s="356"/>
      <c r="BD23" s="356"/>
      <c r="BE23" s="356"/>
      <c r="BF23" s="356"/>
      <c r="BG23" s="356"/>
      <c r="BH23" s="354"/>
      <c r="BI23" s="357">
        <f>SUM(AY23,W23)</f>
        <v>39</v>
      </c>
      <c r="BJ23" s="357"/>
      <c r="BK23" s="291"/>
    </row>
    <row r="24" spans="1:63" s="351" customFormat="1" ht="15.75">
      <c r="A24" s="683"/>
      <c r="B24" s="652" t="s">
        <v>307</v>
      </c>
      <c r="C24" s="331"/>
      <c r="D24" s="308" t="s">
        <v>229</v>
      </c>
      <c r="E24" s="322"/>
      <c r="F24" s="322">
        <v>2</v>
      </c>
      <c r="G24" s="322">
        <v>4</v>
      </c>
      <c r="H24" s="322">
        <v>4</v>
      </c>
      <c r="I24" s="322">
        <v>4</v>
      </c>
      <c r="J24" s="322">
        <v>4</v>
      </c>
      <c r="K24" s="322">
        <v>4</v>
      </c>
      <c r="L24" s="322">
        <v>4</v>
      </c>
      <c r="M24" s="322">
        <v>4</v>
      </c>
      <c r="N24" s="322">
        <v>2</v>
      </c>
      <c r="O24" s="361">
        <v>4</v>
      </c>
      <c r="P24" s="322">
        <v>4</v>
      </c>
      <c r="Q24" s="428">
        <v>4</v>
      </c>
      <c r="R24" s="362">
        <v>2</v>
      </c>
      <c r="S24" s="362">
        <v>4</v>
      </c>
      <c r="T24" s="361">
        <v>4</v>
      </c>
      <c r="U24" s="362">
        <v>4</v>
      </c>
      <c r="V24" s="308">
        <v>2</v>
      </c>
      <c r="W24" s="397">
        <f t="shared" si="0"/>
        <v>60</v>
      </c>
      <c r="X24" s="354"/>
      <c r="Y24" s="354"/>
      <c r="Z24" s="366">
        <v>2</v>
      </c>
      <c r="AA24" s="366">
        <v>2</v>
      </c>
      <c r="AB24" s="366">
        <v>2</v>
      </c>
      <c r="AC24" s="366">
        <v>2</v>
      </c>
      <c r="AD24" s="366">
        <v>4</v>
      </c>
      <c r="AE24" s="366">
        <v>4</v>
      </c>
      <c r="AF24" s="366">
        <v>2</v>
      </c>
      <c r="AG24" s="367">
        <v>4</v>
      </c>
      <c r="AH24" s="366">
        <v>2</v>
      </c>
      <c r="AI24" s="368">
        <v>2</v>
      </c>
      <c r="AJ24" s="366">
        <v>2</v>
      </c>
      <c r="AK24" s="366">
        <v>2</v>
      </c>
      <c r="AL24" s="366">
        <v>2</v>
      </c>
      <c r="AM24" s="366">
        <v>2</v>
      </c>
      <c r="AN24" s="366">
        <v>2</v>
      </c>
      <c r="AO24" s="366">
        <v>2</v>
      </c>
      <c r="AP24" s="241">
        <v>2</v>
      </c>
      <c r="AQ24" s="241">
        <v>2</v>
      </c>
      <c r="AR24" s="264">
        <v>2</v>
      </c>
      <c r="AS24" s="264">
        <v>4</v>
      </c>
      <c r="AT24" s="369">
        <v>4</v>
      </c>
      <c r="AU24" s="369">
        <v>2</v>
      </c>
      <c r="AV24" s="369">
        <v>3</v>
      </c>
      <c r="AW24" s="369"/>
      <c r="AX24" s="375"/>
      <c r="AY24" s="382">
        <f aca="true" t="shared" si="1" ref="AY24:AY33">SUM(Z24:AX24)</f>
        <v>57</v>
      </c>
      <c r="AZ24" s="378"/>
      <c r="BA24" s="356"/>
      <c r="BB24" s="356"/>
      <c r="BC24" s="356"/>
      <c r="BD24" s="356"/>
      <c r="BE24" s="356"/>
      <c r="BF24" s="356"/>
      <c r="BG24" s="356"/>
      <c r="BH24" s="354"/>
      <c r="BI24" s="383">
        <f>SUM(E24:V24,Z24:AX24)</f>
        <v>117</v>
      </c>
      <c r="BJ24" s="357"/>
      <c r="BK24" s="291"/>
    </row>
    <row r="25" spans="1:63" s="351" customFormat="1" ht="19.5" customHeight="1">
      <c r="A25" s="683"/>
      <c r="B25" s="653"/>
      <c r="C25" s="326" t="s">
        <v>31</v>
      </c>
      <c r="D25" s="333" t="s">
        <v>230</v>
      </c>
      <c r="E25" s="352"/>
      <c r="F25" s="352">
        <v>1</v>
      </c>
      <c r="G25" s="352">
        <v>1</v>
      </c>
      <c r="H25" s="352">
        <v>1</v>
      </c>
      <c r="I25" s="352">
        <v>2</v>
      </c>
      <c r="J25" s="352">
        <v>2</v>
      </c>
      <c r="K25" s="352">
        <v>2</v>
      </c>
      <c r="L25" s="352">
        <v>2</v>
      </c>
      <c r="M25" s="352">
        <v>2</v>
      </c>
      <c r="N25" s="352">
        <v>2</v>
      </c>
      <c r="O25" s="264">
        <v>2</v>
      </c>
      <c r="P25" s="264">
        <v>2</v>
      </c>
      <c r="Q25" s="429">
        <v>2</v>
      </c>
      <c r="R25" s="352">
        <v>2</v>
      </c>
      <c r="S25" s="352">
        <v>2</v>
      </c>
      <c r="T25" s="264">
        <v>2</v>
      </c>
      <c r="U25" s="352">
        <v>2</v>
      </c>
      <c r="V25" s="324">
        <v>1</v>
      </c>
      <c r="W25" s="324">
        <f t="shared" si="0"/>
        <v>30</v>
      </c>
      <c r="X25" s="354"/>
      <c r="Y25" s="354"/>
      <c r="Z25" s="324">
        <v>1</v>
      </c>
      <c r="AA25" s="324">
        <v>1</v>
      </c>
      <c r="AB25" s="324">
        <v>1</v>
      </c>
      <c r="AC25" s="324">
        <v>1</v>
      </c>
      <c r="AD25" s="352">
        <v>2</v>
      </c>
      <c r="AE25" s="352">
        <v>2</v>
      </c>
      <c r="AF25" s="352">
        <v>1</v>
      </c>
      <c r="AG25" s="379">
        <v>2</v>
      </c>
      <c r="AH25" s="352">
        <v>2</v>
      </c>
      <c r="AI25" s="368">
        <v>1</v>
      </c>
      <c r="AJ25" s="352">
        <v>1</v>
      </c>
      <c r="AK25" s="352">
        <v>1</v>
      </c>
      <c r="AL25" s="352">
        <v>1</v>
      </c>
      <c r="AM25" s="352">
        <v>1</v>
      </c>
      <c r="AN25" s="352">
        <v>1</v>
      </c>
      <c r="AO25" s="352">
        <v>1</v>
      </c>
      <c r="AP25" s="264">
        <v>1</v>
      </c>
      <c r="AQ25" s="264">
        <v>1</v>
      </c>
      <c r="AR25" s="264">
        <v>1</v>
      </c>
      <c r="AS25" s="264">
        <v>2</v>
      </c>
      <c r="AT25" s="374">
        <v>2</v>
      </c>
      <c r="AU25" s="375">
        <v>1</v>
      </c>
      <c r="AV25" s="375">
        <v>1</v>
      </c>
      <c r="AW25" s="375"/>
      <c r="AX25" s="375"/>
      <c r="AY25" s="376">
        <f t="shared" si="1"/>
        <v>29</v>
      </c>
      <c r="AZ25" s="378"/>
      <c r="BA25" s="356"/>
      <c r="BB25" s="356"/>
      <c r="BC25" s="356"/>
      <c r="BD25" s="356"/>
      <c r="BE25" s="356"/>
      <c r="BF25" s="356"/>
      <c r="BG25" s="356"/>
      <c r="BH25" s="354"/>
      <c r="BI25" s="357">
        <f>SUM(AY25,W25)</f>
        <v>59</v>
      </c>
      <c r="BJ25" s="357"/>
      <c r="BK25" s="291"/>
    </row>
    <row r="26" spans="1:63" s="351" customFormat="1" ht="15.75">
      <c r="A26" s="683"/>
      <c r="B26" s="652" t="s">
        <v>308</v>
      </c>
      <c r="C26" s="652" t="s">
        <v>309</v>
      </c>
      <c r="D26" s="308" t="s">
        <v>229</v>
      </c>
      <c r="E26" s="322">
        <v>2</v>
      </c>
      <c r="F26" s="322">
        <v>2</v>
      </c>
      <c r="G26" s="322">
        <v>2</v>
      </c>
      <c r="H26" s="322">
        <v>2</v>
      </c>
      <c r="I26" s="322">
        <v>2</v>
      </c>
      <c r="J26" s="322">
        <v>2</v>
      </c>
      <c r="K26" s="322">
        <v>2</v>
      </c>
      <c r="L26" s="322">
        <v>2</v>
      </c>
      <c r="M26" s="322">
        <v>2</v>
      </c>
      <c r="N26" s="322">
        <v>2</v>
      </c>
      <c r="O26" s="361">
        <v>2</v>
      </c>
      <c r="P26" s="362">
        <v>2</v>
      </c>
      <c r="Q26" s="428">
        <v>2</v>
      </c>
      <c r="R26" s="362">
        <v>2</v>
      </c>
      <c r="S26" s="362">
        <v>2</v>
      </c>
      <c r="T26" s="361">
        <v>2</v>
      </c>
      <c r="U26" s="362">
        <v>2</v>
      </c>
      <c r="V26" s="364">
        <v>4</v>
      </c>
      <c r="W26" s="397">
        <f t="shared" si="0"/>
        <v>38</v>
      </c>
      <c r="X26" s="354"/>
      <c r="Y26" s="354"/>
      <c r="Z26" s="366">
        <v>2</v>
      </c>
      <c r="AA26" s="366">
        <v>2</v>
      </c>
      <c r="AB26" s="366">
        <v>2</v>
      </c>
      <c r="AC26" s="366">
        <v>2</v>
      </c>
      <c r="AD26" s="366">
        <v>2</v>
      </c>
      <c r="AE26" s="366">
        <v>2</v>
      </c>
      <c r="AF26" s="366">
        <v>2</v>
      </c>
      <c r="AG26" s="367">
        <v>2</v>
      </c>
      <c r="AH26" s="366">
        <v>2</v>
      </c>
      <c r="AI26" s="368">
        <v>2</v>
      </c>
      <c r="AJ26" s="366">
        <v>2</v>
      </c>
      <c r="AK26" s="366">
        <v>2</v>
      </c>
      <c r="AL26" s="366">
        <v>2</v>
      </c>
      <c r="AM26" s="366">
        <v>2</v>
      </c>
      <c r="AN26" s="366">
        <v>2</v>
      </c>
      <c r="AO26" s="368">
        <v>2</v>
      </c>
      <c r="AP26" s="241">
        <v>2</v>
      </c>
      <c r="AQ26" s="241">
        <v>2</v>
      </c>
      <c r="AR26" s="264">
        <v>2</v>
      </c>
      <c r="AS26" s="264">
        <v>2</v>
      </c>
      <c r="AT26" s="369"/>
      <c r="AU26" s="369"/>
      <c r="AV26" s="369"/>
      <c r="AW26" s="369"/>
      <c r="AX26" s="375"/>
      <c r="AY26" s="382">
        <f t="shared" si="1"/>
        <v>40</v>
      </c>
      <c r="AZ26" s="378"/>
      <c r="BA26" s="356"/>
      <c r="BB26" s="356"/>
      <c r="BC26" s="356"/>
      <c r="BD26" s="356"/>
      <c r="BE26" s="356"/>
      <c r="BF26" s="356"/>
      <c r="BG26" s="356"/>
      <c r="BH26" s="354"/>
      <c r="BI26" s="383">
        <f>SUM(E26:V26,Z26:AX26)</f>
        <v>78</v>
      </c>
      <c r="BJ26" s="357"/>
      <c r="BK26" s="291"/>
    </row>
    <row r="27" spans="1:63" s="351" customFormat="1" ht="18" customHeight="1">
      <c r="A27" s="683"/>
      <c r="B27" s="653"/>
      <c r="C27" s="653"/>
      <c r="D27" s="333" t="s">
        <v>230</v>
      </c>
      <c r="E27" s="352">
        <v>1</v>
      </c>
      <c r="F27" s="352">
        <v>1</v>
      </c>
      <c r="G27" s="352">
        <v>1</v>
      </c>
      <c r="H27" s="352">
        <v>1</v>
      </c>
      <c r="I27" s="352">
        <v>1</v>
      </c>
      <c r="J27" s="352">
        <v>1</v>
      </c>
      <c r="K27" s="352">
        <v>1</v>
      </c>
      <c r="L27" s="352">
        <v>1</v>
      </c>
      <c r="M27" s="352">
        <v>1</v>
      </c>
      <c r="N27" s="352">
        <v>1</v>
      </c>
      <c r="O27" s="264">
        <v>1</v>
      </c>
      <c r="P27" s="264">
        <v>1</v>
      </c>
      <c r="Q27" s="429">
        <v>1</v>
      </c>
      <c r="R27" s="352">
        <v>1</v>
      </c>
      <c r="S27" s="352">
        <v>1</v>
      </c>
      <c r="T27" s="264">
        <v>1</v>
      </c>
      <c r="U27" s="352">
        <v>2</v>
      </c>
      <c r="V27" s="324">
        <v>1</v>
      </c>
      <c r="W27" s="324">
        <f t="shared" si="0"/>
        <v>19</v>
      </c>
      <c r="X27" s="354"/>
      <c r="Y27" s="354"/>
      <c r="Z27" s="324">
        <v>1</v>
      </c>
      <c r="AA27" s="324">
        <v>1</v>
      </c>
      <c r="AB27" s="324">
        <v>1</v>
      </c>
      <c r="AC27" s="324">
        <v>1</v>
      </c>
      <c r="AD27" s="352">
        <v>1</v>
      </c>
      <c r="AE27" s="352">
        <v>1</v>
      </c>
      <c r="AF27" s="352">
        <v>1</v>
      </c>
      <c r="AG27" s="379">
        <v>1</v>
      </c>
      <c r="AH27" s="352">
        <v>1</v>
      </c>
      <c r="AI27" s="368">
        <v>1</v>
      </c>
      <c r="AJ27" s="352">
        <v>1</v>
      </c>
      <c r="AK27" s="352">
        <v>1</v>
      </c>
      <c r="AL27" s="352">
        <v>1</v>
      </c>
      <c r="AM27" s="352">
        <v>1</v>
      </c>
      <c r="AN27" s="352">
        <v>1</v>
      </c>
      <c r="AO27" s="368">
        <v>1</v>
      </c>
      <c r="AP27" s="264">
        <v>1</v>
      </c>
      <c r="AQ27" s="264">
        <v>1</v>
      </c>
      <c r="AR27" s="264">
        <v>1</v>
      </c>
      <c r="AS27" s="264">
        <v>1</v>
      </c>
      <c r="AT27" s="374"/>
      <c r="AU27" s="375"/>
      <c r="AV27" s="375"/>
      <c r="AW27" s="375"/>
      <c r="AX27" s="375"/>
      <c r="AY27" s="376">
        <f t="shared" si="1"/>
        <v>20</v>
      </c>
      <c r="AZ27" s="378"/>
      <c r="BA27" s="356"/>
      <c r="BB27" s="356"/>
      <c r="BC27" s="356"/>
      <c r="BD27" s="356"/>
      <c r="BE27" s="356"/>
      <c r="BF27" s="356"/>
      <c r="BG27" s="356"/>
      <c r="BH27" s="354"/>
      <c r="BI27" s="357">
        <f>SUM(W27,AY27)</f>
        <v>39</v>
      </c>
      <c r="BJ27" s="357"/>
      <c r="BK27" s="291"/>
    </row>
    <row r="28" spans="1:63" s="351" customFormat="1" ht="15.75">
      <c r="A28" s="683"/>
      <c r="B28" s="652" t="s">
        <v>310</v>
      </c>
      <c r="C28" s="331"/>
      <c r="D28" s="308" t="s">
        <v>229</v>
      </c>
      <c r="E28" s="322"/>
      <c r="F28" s="322">
        <v>4</v>
      </c>
      <c r="G28" s="322">
        <v>4</v>
      </c>
      <c r="H28" s="322">
        <v>2</v>
      </c>
      <c r="I28" s="322">
        <v>4</v>
      </c>
      <c r="J28" s="322">
        <v>4</v>
      </c>
      <c r="K28" s="322">
        <v>4</v>
      </c>
      <c r="L28" s="322">
        <v>4</v>
      </c>
      <c r="M28" s="322">
        <v>4</v>
      </c>
      <c r="N28" s="322">
        <v>2</v>
      </c>
      <c r="O28" s="361">
        <v>4</v>
      </c>
      <c r="P28" s="322">
        <v>2</v>
      </c>
      <c r="Q28" s="428">
        <v>2</v>
      </c>
      <c r="R28" s="362">
        <v>4</v>
      </c>
      <c r="S28" s="362">
        <v>4</v>
      </c>
      <c r="T28" s="361">
        <v>4</v>
      </c>
      <c r="U28" s="362">
        <v>4</v>
      </c>
      <c r="V28" s="364">
        <v>4</v>
      </c>
      <c r="W28" s="397">
        <f t="shared" si="0"/>
        <v>60</v>
      </c>
      <c r="X28" s="308"/>
      <c r="Y28" s="308"/>
      <c r="Z28" s="322">
        <v>2</v>
      </c>
      <c r="AA28" s="322">
        <v>2</v>
      </c>
      <c r="AB28" s="322">
        <v>2</v>
      </c>
      <c r="AC28" s="322">
        <v>2</v>
      </c>
      <c r="AD28" s="322">
        <v>2</v>
      </c>
      <c r="AE28" s="322">
        <v>2</v>
      </c>
      <c r="AF28" s="322">
        <v>2</v>
      </c>
      <c r="AG28" s="380">
        <v>2</v>
      </c>
      <c r="AH28" s="322">
        <v>2</v>
      </c>
      <c r="AI28" s="363">
        <v>2</v>
      </c>
      <c r="AJ28" s="322">
        <v>2</v>
      </c>
      <c r="AK28" s="322">
        <v>2</v>
      </c>
      <c r="AL28" s="322">
        <v>2</v>
      </c>
      <c r="AM28" s="322">
        <v>2</v>
      </c>
      <c r="AN28" s="322">
        <v>2</v>
      </c>
      <c r="AO28" s="322">
        <v>4</v>
      </c>
      <c r="AP28" s="322">
        <v>1</v>
      </c>
      <c r="AQ28" s="322"/>
      <c r="AR28" s="361"/>
      <c r="AS28" s="361"/>
      <c r="AT28" s="362"/>
      <c r="AU28" s="362"/>
      <c r="AV28" s="362"/>
      <c r="AW28" s="362"/>
      <c r="AX28" s="361"/>
      <c r="AY28" s="423">
        <f t="shared" si="1"/>
        <v>35</v>
      </c>
      <c r="AZ28" s="378"/>
      <c r="BA28" s="356"/>
      <c r="BB28" s="356"/>
      <c r="BC28" s="356"/>
      <c r="BD28" s="356"/>
      <c r="BE28" s="356"/>
      <c r="BF28" s="356"/>
      <c r="BG28" s="356"/>
      <c r="BH28" s="354"/>
      <c r="BI28" s="383">
        <f>SUM(E28:V28,Z28:AX28)</f>
        <v>95</v>
      </c>
      <c r="BJ28" s="357"/>
      <c r="BK28" s="291"/>
    </row>
    <row r="29" spans="1:63" s="351" customFormat="1" ht="19.5" customHeight="1">
      <c r="A29" s="683"/>
      <c r="B29" s="653"/>
      <c r="C29" s="326" t="s">
        <v>158</v>
      </c>
      <c r="D29" s="333" t="s">
        <v>230</v>
      </c>
      <c r="E29" s="352"/>
      <c r="F29" s="352">
        <v>1</v>
      </c>
      <c r="G29" s="352">
        <v>1</v>
      </c>
      <c r="H29" s="352">
        <v>1</v>
      </c>
      <c r="I29" s="352">
        <v>2</v>
      </c>
      <c r="J29" s="352">
        <v>2</v>
      </c>
      <c r="K29" s="352">
        <v>2</v>
      </c>
      <c r="L29" s="352">
        <v>2</v>
      </c>
      <c r="M29" s="352">
        <v>2</v>
      </c>
      <c r="N29" s="352">
        <v>2</v>
      </c>
      <c r="O29" s="264">
        <v>2</v>
      </c>
      <c r="P29" s="264">
        <v>2</v>
      </c>
      <c r="Q29" s="429">
        <v>2</v>
      </c>
      <c r="R29" s="352">
        <v>2</v>
      </c>
      <c r="S29" s="352">
        <v>2</v>
      </c>
      <c r="T29" s="264">
        <v>2</v>
      </c>
      <c r="U29" s="352">
        <v>2</v>
      </c>
      <c r="V29" s="324">
        <v>1</v>
      </c>
      <c r="W29" s="324">
        <f t="shared" si="0"/>
        <v>30</v>
      </c>
      <c r="X29" s="354"/>
      <c r="Y29" s="354"/>
      <c r="Z29" s="324">
        <v>1</v>
      </c>
      <c r="AA29" s="324">
        <v>1</v>
      </c>
      <c r="AB29" s="324">
        <v>1</v>
      </c>
      <c r="AC29" s="324">
        <v>1</v>
      </c>
      <c r="AD29" s="352">
        <v>1</v>
      </c>
      <c r="AE29" s="352">
        <v>1</v>
      </c>
      <c r="AF29" s="352">
        <v>1</v>
      </c>
      <c r="AG29" s="379">
        <v>1</v>
      </c>
      <c r="AH29" s="352">
        <v>1</v>
      </c>
      <c r="AI29" s="368">
        <v>1</v>
      </c>
      <c r="AJ29" s="352">
        <v>1</v>
      </c>
      <c r="AK29" s="352">
        <v>1</v>
      </c>
      <c r="AL29" s="352">
        <v>1</v>
      </c>
      <c r="AM29" s="352">
        <v>1</v>
      </c>
      <c r="AN29" s="352">
        <v>1</v>
      </c>
      <c r="AO29" s="352">
        <v>1</v>
      </c>
      <c r="AP29" s="264"/>
      <c r="AQ29" s="264"/>
      <c r="AR29" s="264"/>
      <c r="AS29" s="264"/>
      <c r="AT29" s="374"/>
      <c r="AU29" s="375"/>
      <c r="AV29" s="375"/>
      <c r="AW29" s="375"/>
      <c r="AX29" s="375"/>
      <c r="AY29" s="376">
        <f t="shared" si="1"/>
        <v>16</v>
      </c>
      <c r="AZ29" s="378"/>
      <c r="BA29" s="356"/>
      <c r="BB29" s="356"/>
      <c r="BC29" s="356"/>
      <c r="BD29" s="356"/>
      <c r="BE29" s="356"/>
      <c r="BF29" s="356"/>
      <c r="BG29" s="356"/>
      <c r="BH29" s="354"/>
      <c r="BI29" s="357">
        <f>SUM(AY29,W29)</f>
        <v>46</v>
      </c>
      <c r="BJ29" s="357"/>
      <c r="BK29" s="291"/>
    </row>
    <row r="30" spans="1:63" s="351" customFormat="1" ht="15.75">
      <c r="A30" s="683"/>
      <c r="B30" s="652" t="s">
        <v>311</v>
      </c>
      <c r="C30" s="325"/>
      <c r="D30" s="333" t="s">
        <v>229</v>
      </c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264"/>
      <c r="P30" s="264"/>
      <c r="Q30" s="429"/>
      <c r="R30" s="352"/>
      <c r="S30" s="352"/>
      <c r="T30" s="264"/>
      <c r="U30" s="352"/>
      <c r="V30" s="324"/>
      <c r="W30" s="381"/>
      <c r="X30" s="354"/>
      <c r="Y30" s="354"/>
      <c r="Z30" s="324">
        <v>2</v>
      </c>
      <c r="AA30" s="324">
        <v>2</v>
      </c>
      <c r="AB30" s="324">
        <v>2</v>
      </c>
      <c r="AC30" s="324">
        <v>2</v>
      </c>
      <c r="AD30" s="352">
        <v>2</v>
      </c>
      <c r="AE30" s="352">
        <v>2</v>
      </c>
      <c r="AF30" s="352">
        <v>2</v>
      </c>
      <c r="AG30" s="379">
        <v>2</v>
      </c>
      <c r="AH30" s="352">
        <v>2</v>
      </c>
      <c r="AI30" s="368">
        <v>2</v>
      </c>
      <c r="AJ30" s="352">
        <v>2</v>
      </c>
      <c r="AK30" s="352">
        <v>2</v>
      </c>
      <c r="AL30" s="352">
        <v>2</v>
      </c>
      <c r="AM30" s="352">
        <v>2</v>
      </c>
      <c r="AN30" s="352">
        <v>2</v>
      </c>
      <c r="AO30" s="352">
        <v>2</v>
      </c>
      <c r="AP30" s="264">
        <v>2</v>
      </c>
      <c r="AQ30" s="264">
        <v>2</v>
      </c>
      <c r="AR30" s="264">
        <v>2</v>
      </c>
      <c r="AS30" s="264">
        <v>1</v>
      </c>
      <c r="AT30" s="374"/>
      <c r="AU30" s="375"/>
      <c r="AV30" s="375"/>
      <c r="AW30" s="375"/>
      <c r="AX30" s="375"/>
      <c r="AY30" s="382">
        <f>SUM(Z30:AW30)</f>
        <v>39</v>
      </c>
      <c r="AZ30" s="378"/>
      <c r="BA30" s="356"/>
      <c r="BB30" s="356"/>
      <c r="BC30" s="356"/>
      <c r="BD30" s="356"/>
      <c r="BE30" s="356"/>
      <c r="BF30" s="356"/>
      <c r="BG30" s="356"/>
      <c r="BH30" s="354"/>
      <c r="BI30" s="383">
        <f>SUM(Z30:AX30)</f>
        <v>39</v>
      </c>
      <c r="BJ30" s="357"/>
      <c r="BK30" s="291"/>
    </row>
    <row r="31" spans="1:63" s="351" customFormat="1" ht="18.75" customHeight="1">
      <c r="A31" s="683"/>
      <c r="B31" s="653"/>
      <c r="C31" s="326" t="s">
        <v>267</v>
      </c>
      <c r="D31" s="333" t="s">
        <v>230</v>
      </c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264"/>
      <c r="P31" s="264"/>
      <c r="Q31" s="429"/>
      <c r="R31" s="352"/>
      <c r="S31" s="352"/>
      <c r="T31" s="264"/>
      <c r="U31" s="352"/>
      <c r="V31" s="324"/>
      <c r="W31" s="324"/>
      <c r="X31" s="354"/>
      <c r="Y31" s="354"/>
      <c r="Z31" s="324">
        <v>1</v>
      </c>
      <c r="AA31" s="324">
        <v>1</v>
      </c>
      <c r="AB31" s="324">
        <v>1</v>
      </c>
      <c r="AC31" s="324">
        <v>1</v>
      </c>
      <c r="AD31" s="352">
        <v>1</v>
      </c>
      <c r="AE31" s="352">
        <v>1</v>
      </c>
      <c r="AF31" s="352">
        <v>1</v>
      </c>
      <c r="AG31" s="379">
        <v>1</v>
      </c>
      <c r="AH31" s="352">
        <v>1</v>
      </c>
      <c r="AI31" s="368">
        <v>1</v>
      </c>
      <c r="AJ31" s="352">
        <v>1</v>
      </c>
      <c r="AK31" s="352">
        <v>1</v>
      </c>
      <c r="AL31" s="352">
        <v>1</v>
      </c>
      <c r="AM31" s="352">
        <v>1</v>
      </c>
      <c r="AN31" s="352">
        <v>1</v>
      </c>
      <c r="AO31" s="352">
        <v>1</v>
      </c>
      <c r="AP31" s="264">
        <v>1</v>
      </c>
      <c r="AQ31" s="264">
        <v>1</v>
      </c>
      <c r="AR31" s="264">
        <v>1</v>
      </c>
      <c r="AS31" s="264"/>
      <c r="AT31" s="374"/>
      <c r="AU31" s="375"/>
      <c r="AV31" s="375"/>
      <c r="AW31" s="375"/>
      <c r="AX31" s="375"/>
      <c r="AY31" s="376">
        <f>SUM(Z31:AU31)</f>
        <v>19</v>
      </c>
      <c r="AZ31" s="378"/>
      <c r="BA31" s="356"/>
      <c r="BB31" s="356"/>
      <c r="BC31" s="356"/>
      <c r="BD31" s="356"/>
      <c r="BE31" s="356"/>
      <c r="BF31" s="356"/>
      <c r="BG31" s="356"/>
      <c r="BH31" s="354"/>
      <c r="BI31" s="357">
        <f>SUM(W31,AY31)</f>
        <v>19</v>
      </c>
      <c r="BJ31" s="357"/>
      <c r="BK31" s="291"/>
    </row>
    <row r="32" spans="1:63" s="351" customFormat="1" ht="15.75">
      <c r="A32" s="683"/>
      <c r="B32" s="652" t="s">
        <v>312</v>
      </c>
      <c r="C32" s="331"/>
      <c r="D32" s="308" t="s">
        <v>229</v>
      </c>
      <c r="E32" s="322"/>
      <c r="F32" s="322">
        <v>4</v>
      </c>
      <c r="G32" s="322">
        <v>4</v>
      </c>
      <c r="H32" s="322">
        <v>4</v>
      </c>
      <c r="I32" s="322">
        <v>4</v>
      </c>
      <c r="J32" s="322">
        <v>4</v>
      </c>
      <c r="K32" s="322">
        <v>4</v>
      </c>
      <c r="L32" s="322">
        <v>4</v>
      </c>
      <c r="M32" s="322">
        <v>4</v>
      </c>
      <c r="N32" s="322">
        <v>4</v>
      </c>
      <c r="O32" s="361">
        <v>2</v>
      </c>
      <c r="P32" s="322">
        <v>4</v>
      </c>
      <c r="Q32" s="428">
        <v>4</v>
      </c>
      <c r="R32" s="362">
        <v>4</v>
      </c>
      <c r="S32" s="362">
        <v>4</v>
      </c>
      <c r="T32" s="361">
        <v>2</v>
      </c>
      <c r="U32" s="362">
        <v>2</v>
      </c>
      <c r="V32" s="364">
        <v>4</v>
      </c>
      <c r="W32" s="397">
        <f>SUM(E32:V32)</f>
        <v>62</v>
      </c>
      <c r="X32" s="354"/>
      <c r="Y32" s="354"/>
      <c r="Z32" s="366">
        <v>2</v>
      </c>
      <c r="AA32" s="366">
        <v>2</v>
      </c>
      <c r="AB32" s="366">
        <v>2</v>
      </c>
      <c r="AC32" s="366">
        <v>2</v>
      </c>
      <c r="AD32" s="366">
        <v>2</v>
      </c>
      <c r="AE32" s="366">
        <v>2</v>
      </c>
      <c r="AF32" s="366">
        <v>2</v>
      </c>
      <c r="AG32" s="367">
        <v>2</v>
      </c>
      <c r="AH32" s="366">
        <v>2</v>
      </c>
      <c r="AI32" s="368">
        <v>2</v>
      </c>
      <c r="AJ32" s="366">
        <v>2</v>
      </c>
      <c r="AK32" s="366">
        <v>2</v>
      </c>
      <c r="AL32" s="366">
        <v>2</v>
      </c>
      <c r="AM32" s="366">
        <v>2</v>
      </c>
      <c r="AN32" s="366">
        <v>4</v>
      </c>
      <c r="AO32" s="366">
        <v>2</v>
      </c>
      <c r="AP32" s="241">
        <v>2</v>
      </c>
      <c r="AQ32" s="241">
        <v>2</v>
      </c>
      <c r="AR32" s="264">
        <v>2</v>
      </c>
      <c r="AS32" s="264">
        <v>2</v>
      </c>
      <c r="AT32" s="369">
        <v>4</v>
      </c>
      <c r="AU32" s="369">
        <v>4</v>
      </c>
      <c r="AV32" s="369">
        <v>5</v>
      </c>
      <c r="AW32" s="369"/>
      <c r="AX32" s="375"/>
      <c r="AY32" s="382">
        <f t="shared" si="1"/>
        <v>55</v>
      </c>
      <c r="AZ32" s="378"/>
      <c r="BA32" s="356"/>
      <c r="BB32" s="356"/>
      <c r="BC32" s="356"/>
      <c r="BD32" s="356"/>
      <c r="BE32" s="356"/>
      <c r="BF32" s="356"/>
      <c r="BG32" s="356"/>
      <c r="BH32" s="354"/>
      <c r="BI32" s="383">
        <f>SUM(E32:V32,Z32:AX32)</f>
        <v>117</v>
      </c>
      <c r="BJ32" s="357"/>
      <c r="BK32" s="291"/>
    </row>
    <row r="33" spans="1:63" s="351" customFormat="1" ht="21" customHeight="1">
      <c r="A33" s="683"/>
      <c r="B33" s="653"/>
      <c r="C33" s="326" t="s">
        <v>233</v>
      </c>
      <c r="D33" s="333" t="s">
        <v>230</v>
      </c>
      <c r="E33" s="352"/>
      <c r="F33" s="352">
        <v>2</v>
      </c>
      <c r="G33" s="352">
        <v>2</v>
      </c>
      <c r="H33" s="352">
        <v>2</v>
      </c>
      <c r="I33" s="352">
        <v>2</v>
      </c>
      <c r="J33" s="352">
        <v>2</v>
      </c>
      <c r="K33" s="352">
        <v>2</v>
      </c>
      <c r="L33" s="352">
        <v>2</v>
      </c>
      <c r="M33" s="352">
        <v>2</v>
      </c>
      <c r="N33" s="352">
        <v>2</v>
      </c>
      <c r="O33" s="264">
        <v>1</v>
      </c>
      <c r="P33" s="264">
        <v>2</v>
      </c>
      <c r="Q33" s="429">
        <v>2</v>
      </c>
      <c r="R33" s="352">
        <v>2</v>
      </c>
      <c r="S33" s="352">
        <v>2</v>
      </c>
      <c r="T33" s="264">
        <v>1</v>
      </c>
      <c r="U33" s="352">
        <v>1</v>
      </c>
      <c r="V33" s="324">
        <v>2</v>
      </c>
      <c r="W33" s="324">
        <f>SUM(E33:V33)</f>
        <v>31</v>
      </c>
      <c r="X33" s="354"/>
      <c r="Y33" s="354"/>
      <c r="Z33" s="324">
        <v>1</v>
      </c>
      <c r="AA33" s="324">
        <v>1</v>
      </c>
      <c r="AB33" s="324">
        <v>1</v>
      </c>
      <c r="AC33" s="324">
        <v>1</v>
      </c>
      <c r="AD33" s="352">
        <v>1</v>
      </c>
      <c r="AE33" s="352">
        <v>1</v>
      </c>
      <c r="AF33" s="352">
        <v>1</v>
      </c>
      <c r="AG33" s="379">
        <v>1</v>
      </c>
      <c r="AH33" s="352">
        <v>1</v>
      </c>
      <c r="AI33" s="368">
        <v>1</v>
      </c>
      <c r="AJ33" s="352">
        <v>1</v>
      </c>
      <c r="AK33" s="352">
        <v>1</v>
      </c>
      <c r="AL33" s="352">
        <v>1</v>
      </c>
      <c r="AM33" s="352">
        <v>1</v>
      </c>
      <c r="AN33" s="352">
        <v>1</v>
      </c>
      <c r="AO33" s="352">
        <v>1</v>
      </c>
      <c r="AP33" s="264">
        <v>1</v>
      </c>
      <c r="AQ33" s="264">
        <v>1</v>
      </c>
      <c r="AR33" s="264">
        <v>1</v>
      </c>
      <c r="AS33" s="264">
        <v>1</v>
      </c>
      <c r="AT33" s="374">
        <v>2</v>
      </c>
      <c r="AU33" s="375">
        <v>2</v>
      </c>
      <c r="AV33" s="375">
        <v>2</v>
      </c>
      <c r="AW33" s="375"/>
      <c r="AX33" s="375"/>
      <c r="AY33" s="376">
        <f t="shared" si="1"/>
        <v>26</v>
      </c>
      <c r="AZ33" s="378"/>
      <c r="BA33" s="356"/>
      <c r="BB33" s="356"/>
      <c r="BC33" s="356"/>
      <c r="BD33" s="356"/>
      <c r="BE33" s="356"/>
      <c r="BF33" s="356"/>
      <c r="BG33" s="356"/>
      <c r="BH33" s="354"/>
      <c r="BI33" s="357">
        <f>SUM(W33,AY33)</f>
        <v>57</v>
      </c>
      <c r="BJ33" s="357"/>
      <c r="BK33" s="291"/>
    </row>
    <row r="34" spans="1:63" s="351" customFormat="1" ht="15.75">
      <c r="A34" s="683"/>
      <c r="B34" s="652" t="s">
        <v>313</v>
      </c>
      <c r="C34" s="331"/>
      <c r="D34" s="308" t="s">
        <v>229</v>
      </c>
      <c r="E34" s="322">
        <v>2</v>
      </c>
      <c r="F34" s="322">
        <v>2</v>
      </c>
      <c r="G34" s="322">
        <v>2</v>
      </c>
      <c r="H34" s="322">
        <v>2</v>
      </c>
      <c r="I34" s="322">
        <v>2</v>
      </c>
      <c r="J34" s="322">
        <v>2</v>
      </c>
      <c r="K34" s="322">
        <v>2</v>
      </c>
      <c r="L34" s="322">
        <v>2</v>
      </c>
      <c r="M34" s="322">
        <v>2</v>
      </c>
      <c r="N34" s="322">
        <v>2</v>
      </c>
      <c r="O34" s="361">
        <v>2</v>
      </c>
      <c r="P34" s="322">
        <v>2</v>
      </c>
      <c r="Q34" s="428">
        <v>2</v>
      </c>
      <c r="R34" s="362">
        <v>2</v>
      </c>
      <c r="S34" s="362">
        <v>2</v>
      </c>
      <c r="T34" s="361">
        <v>4</v>
      </c>
      <c r="U34" s="362">
        <v>4</v>
      </c>
      <c r="V34" s="364">
        <v>2</v>
      </c>
      <c r="W34" s="397">
        <f>SUM(E34:V34)</f>
        <v>40</v>
      </c>
      <c r="X34" s="354"/>
      <c r="Y34" s="354"/>
      <c r="Z34" s="366"/>
      <c r="AA34" s="366"/>
      <c r="AB34" s="366"/>
      <c r="AC34" s="366"/>
      <c r="AD34" s="366"/>
      <c r="AE34" s="366">
        <v>2</v>
      </c>
      <c r="AF34" s="366">
        <v>2</v>
      </c>
      <c r="AG34" s="367">
        <v>2</v>
      </c>
      <c r="AH34" s="366">
        <v>2</v>
      </c>
      <c r="AI34" s="368">
        <v>2</v>
      </c>
      <c r="AJ34" s="366">
        <v>2</v>
      </c>
      <c r="AK34" s="366">
        <v>2</v>
      </c>
      <c r="AL34" s="366">
        <v>2</v>
      </c>
      <c r="AM34" s="366">
        <v>2</v>
      </c>
      <c r="AN34" s="366">
        <v>2</v>
      </c>
      <c r="AO34" s="366">
        <v>2</v>
      </c>
      <c r="AP34" s="241">
        <v>2</v>
      </c>
      <c r="AQ34" s="241">
        <v>2</v>
      </c>
      <c r="AR34" s="264">
        <v>2</v>
      </c>
      <c r="AS34" s="264">
        <v>2</v>
      </c>
      <c r="AT34" s="369"/>
      <c r="AU34" s="369"/>
      <c r="AV34" s="369"/>
      <c r="AW34" s="369"/>
      <c r="AX34" s="375"/>
      <c r="AY34" s="382">
        <f>SUM(Z34:AX34)</f>
        <v>30</v>
      </c>
      <c r="AZ34" s="378"/>
      <c r="BA34" s="356"/>
      <c r="BB34" s="356"/>
      <c r="BC34" s="356"/>
      <c r="BD34" s="356"/>
      <c r="BE34" s="356"/>
      <c r="BF34" s="356"/>
      <c r="BG34" s="356"/>
      <c r="BH34" s="354"/>
      <c r="BI34" s="383">
        <f>SUM(E34:V34,Z34:AX34)</f>
        <v>70</v>
      </c>
      <c r="BJ34" s="357"/>
      <c r="BK34" s="291"/>
    </row>
    <row r="35" spans="1:63" s="351" customFormat="1" ht="19.5" customHeight="1">
      <c r="A35" s="683"/>
      <c r="B35" s="653"/>
      <c r="C35" s="326" t="s">
        <v>161</v>
      </c>
      <c r="D35" s="333" t="s">
        <v>230</v>
      </c>
      <c r="E35" s="352">
        <v>1</v>
      </c>
      <c r="F35" s="352">
        <v>1</v>
      </c>
      <c r="G35" s="352">
        <v>1</v>
      </c>
      <c r="H35" s="352">
        <v>1</v>
      </c>
      <c r="I35" s="352">
        <v>1</v>
      </c>
      <c r="J35" s="352">
        <v>1</v>
      </c>
      <c r="K35" s="352">
        <v>1</v>
      </c>
      <c r="L35" s="333">
        <v>1</v>
      </c>
      <c r="M35" s="333">
        <v>1</v>
      </c>
      <c r="N35" s="333">
        <v>1</v>
      </c>
      <c r="O35" s="264">
        <v>1</v>
      </c>
      <c r="P35" s="232">
        <v>1</v>
      </c>
      <c r="Q35" s="429">
        <v>1</v>
      </c>
      <c r="R35" s="333">
        <v>1</v>
      </c>
      <c r="S35" s="333">
        <v>1</v>
      </c>
      <c r="T35" s="264">
        <v>2</v>
      </c>
      <c r="U35" s="333">
        <v>2</v>
      </c>
      <c r="V35" s="324">
        <v>1</v>
      </c>
      <c r="W35" s="324">
        <f>SUM(E35:V35)</f>
        <v>20</v>
      </c>
      <c r="X35" s="354"/>
      <c r="Y35" s="354"/>
      <c r="Z35" s="324"/>
      <c r="AA35" s="324"/>
      <c r="AB35" s="324"/>
      <c r="AC35" s="324"/>
      <c r="AD35" s="333"/>
      <c r="AE35" s="333">
        <v>1</v>
      </c>
      <c r="AF35" s="333">
        <v>1</v>
      </c>
      <c r="AG35" s="373">
        <v>1</v>
      </c>
      <c r="AH35" s="333">
        <v>1</v>
      </c>
      <c r="AI35" s="368">
        <v>1</v>
      </c>
      <c r="AJ35" s="352">
        <v>1</v>
      </c>
      <c r="AK35" s="352">
        <v>1</v>
      </c>
      <c r="AL35" s="333">
        <v>1</v>
      </c>
      <c r="AM35" s="333">
        <v>1</v>
      </c>
      <c r="AN35" s="352">
        <v>1</v>
      </c>
      <c r="AO35" s="352">
        <v>1</v>
      </c>
      <c r="AP35" s="264">
        <v>1</v>
      </c>
      <c r="AQ35" s="264">
        <v>1</v>
      </c>
      <c r="AR35" s="264">
        <v>1</v>
      </c>
      <c r="AS35" s="264">
        <v>1</v>
      </c>
      <c r="AT35" s="374"/>
      <c r="AU35" s="375"/>
      <c r="AV35" s="375"/>
      <c r="AW35" s="375"/>
      <c r="AX35" s="375"/>
      <c r="AY35" s="376">
        <f>SUM(AE35:AV35)</f>
        <v>15</v>
      </c>
      <c r="AZ35" s="378"/>
      <c r="BA35" s="356"/>
      <c r="BB35" s="356"/>
      <c r="BC35" s="356"/>
      <c r="BD35" s="356"/>
      <c r="BE35" s="356"/>
      <c r="BF35" s="356"/>
      <c r="BG35" s="356"/>
      <c r="BH35" s="354"/>
      <c r="BI35" s="357">
        <f>SUM(W35,AY35)</f>
        <v>35</v>
      </c>
      <c r="BJ35" s="357"/>
      <c r="BK35" s="291"/>
    </row>
    <row r="36" spans="1:63" s="351" customFormat="1" ht="15.75">
      <c r="A36" s="683"/>
      <c r="B36" s="652" t="s">
        <v>314</v>
      </c>
      <c r="C36" s="652" t="s">
        <v>163</v>
      </c>
      <c r="D36" s="308" t="s">
        <v>229</v>
      </c>
      <c r="E36" s="361"/>
      <c r="F36" s="361"/>
      <c r="G36" s="361"/>
      <c r="H36" s="361"/>
      <c r="I36" s="361"/>
      <c r="J36" s="361"/>
      <c r="K36" s="361"/>
      <c r="L36" s="308"/>
      <c r="M36" s="308"/>
      <c r="N36" s="308"/>
      <c r="O36" s="361"/>
      <c r="P36" s="308"/>
      <c r="Q36" s="428"/>
      <c r="R36" s="308"/>
      <c r="S36" s="308"/>
      <c r="T36" s="361"/>
      <c r="U36" s="308"/>
      <c r="V36" s="308"/>
      <c r="W36" s="308"/>
      <c r="X36" s="354"/>
      <c r="Y36" s="354"/>
      <c r="Z36" s="308"/>
      <c r="AA36" s="308"/>
      <c r="AB36" s="308"/>
      <c r="AC36" s="308"/>
      <c r="AD36" s="308"/>
      <c r="AE36" s="308"/>
      <c r="AF36" s="308"/>
      <c r="AG36" s="384"/>
      <c r="AH36" s="308"/>
      <c r="AI36" s="363"/>
      <c r="AJ36" s="361"/>
      <c r="AK36" s="361"/>
      <c r="AL36" s="308"/>
      <c r="AM36" s="308"/>
      <c r="AN36" s="361"/>
      <c r="AO36" s="361"/>
      <c r="AP36" s="361">
        <v>1</v>
      </c>
      <c r="AQ36" s="322">
        <v>2</v>
      </c>
      <c r="AR36" s="361">
        <v>2</v>
      </c>
      <c r="AS36" s="361">
        <v>4</v>
      </c>
      <c r="AT36" s="362">
        <v>4</v>
      </c>
      <c r="AU36" s="362">
        <v>5</v>
      </c>
      <c r="AV36" s="362">
        <v>16</v>
      </c>
      <c r="AW36" s="361"/>
      <c r="AX36" s="361"/>
      <c r="AY36" s="385">
        <f>SUM(AP36:AX36)</f>
        <v>34</v>
      </c>
      <c r="AZ36" s="378"/>
      <c r="BA36" s="356"/>
      <c r="BB36" s="356"/>
      <c r="BC36" s="356"/>
      <c r="BD36" s="356"/>
      <c r="BE36" s="356"/>
      <c r="BF36" s="356"/>
      <c r="BG36" s="356"/>
      <c r="BH36" s="354"/>
      <c r="BI36" s="357">
        <f>SUM(AY36:BH36)</f>
        <v>34</v>
      </c>
      <c r="BJ36" s="357"/>
      <c r="BK36" s="291"/>
    </row>
    <row r="37" spans="1:63" s="351" customFormat="1" ht="16.5" customHeight="1">
      <c r="A37" s="683"/>
      <c r="B37" s="653"/>
      <c r="C37" s="653"/>
      <c r="D37" s="333" t="s">
        <v>230</v>
      </c>
      <c r="E37" s="352"/>
      <c r="F37" s="352"/>
      <c r="G37" s="352"/>
      <c r="H37" s="352"/>
      <c r="I37" s="352"/>
      <c r="J37" s="352"/>
      <c r="K37" s="352"/>
      <c r="L37" s="333"/>
      <c r="M37" s="333"/>
      <c r="N37" s="333"/>
      <c r="O37" s="264"/>
      <c r="P37" s="232"/>
      <c r="Q37" s="429"/>
      <c r="R37" s="333"/>
      <c r="S37" s="333"/>
      <c r="T37" s="264"/>
      <c r="U37" s="333"/>
      <c r="V37" s="324"/>
      <c r="W37" s="324"/>
      <c r="X37" s="354"/>
      <c r="Y37" s="354"/>
      <c r="Z37" s="324"/>
      <c r="AA37" s="324"/>
      <c r="AB37" s="324"/>
      <c r="AC37" s="324"/>
      <c r="AD37" s="333"/>
      <c r="AE37" s="333"/>
      <c r="AF37" s="333"/>
      <c r="AG37" s="373"/>
      <c r="AH37" s="333"/>
      <c r="AI37" s="368"/>
      <c r="AJ37" s="352"/>
      <c r="AK37" s="352"/>
      <c r="AL37" s="333"/>
      <c r="AM37" s="333"/>
      <c r="AN37" s="352"/>
      <c r="AO37" s="352"/>
      <c r="AP37" s="264">
        <v>1</v>
      </c>
      <c r="AQ37" s="264">
        <v>1</v>
      </c>
      <c r="AR37" s="264">
        <v>1</v>
      </c>
      <c r="AS37" s="264">
        <v>2</v>
      </c>
      <c r="AT37" s="374">
        <v>2</v>
      </c>
      <c r="AU37" s="375">
        <v>2</v>
      </c>
      <c r="AV37" s="375">
        <v>8</v>
      </c>
      <c r="AW37" s="375"/>
      <c r="AX37" s="375"/>
      <c r="AY37" s="376">
        <f>SUM(AP37:AX37)</f>
        <v>17</v>
      </c>
      <c r="AZ37" s="378"/>
      <c r="BA37" s="356"/>
      <c r="BB37" s="356"/>
      <c r="BC37" s="356"/>
      <c r="BD37" s="356"/>
      <c r="BE37" s="356"/>
      <c r="BF37" s="356"/>
      <c r="BG37" s="356"/>
      <c r="BH37" s="354"/>
      <c r="BI37" s="357"/>
      <c r="BJ37" s="357"/>
      <c r="BK37" s="291"/>
    </row>
    <row r="38" spans="1:63" s="351" customFormat="1" ht="15.75">
      <c r="A38" s="683"/>
      <c r="B38" s="652" t="s">
        <v>315</v>
      </c>
      <c r="C38" s="325"/>
      <c r="D38" s="308" t="s">
        <v>229</v>
      </c>
      <c r="E38" s="322"/>
      <c r="F38" s="322">
        <v>8</v>
      </c>
      <c r="G38" s="322">
        <v>8</v>
      </c>
      <c r="H38" s="322">
        <v>8</v>
      </c>
      <c r="I38" s="322">
        <v>8</v>
      </c>
      <c r="J38" s="322">
        <v>8</v>
      </c>
      <c r="K38" s="322">
        <v>8</v>
      </c>
      <c r="L38" s="322">
        <v>8</v>
      </c>
      <c r="M38" s="322">
        <v>8</v>
      </c>
      <c r="N38" s="322">
        <v>8</v>
      </c>
      <c r="O38" s="361">
        <v>8</v>
      </c>
      <c r="P38" s="322">
        <v>8</v>
      </c>
      <c r="Q38" s="428">
        <v>8</v>
      </c>
      <c r="R38" s="362">
        <v>8</v>
      </c>
      <c r="S38" s="362">
        <v>8</v>
      </c>
      <c r="T38" s="361">
        <v>8</v>
      </c>
      <c r="U38" s="362">
        <v>8</v>
      </c>
      <c r="V38" s="364">
        <v>8</v>
      </c>
      <c r="W38" s="397">
        <f>SUM(E38:V38)</f>
        <v>136</v>
      </c>
      <c r="X38" s="354"/>
      <c r="Y38" s="354"/>
      <c r="Z38" s="322">
        <v>6</v>
      </c>
      <c r="AA38" s="322">
        <v>8</v>
      </c>
      <c r="AB38" s="322">
        <v>8</v>
      </c>
      <c r="AC38" s="322">
        <v>8</v>
      </c>
      <c r="AD38" s="322">
        <v>8</v>
      </c>
      <c r="AE38" s="322">
        <v>6</v>
      </c>
      <c r="AF38" s="322">
        <v>4</v>
      </c>
      <c r="AG38" s="380">
        <v>8</v>
      </c>
      <c r="AH38" s="322">
        <v>6</v>
      </c>
      <c r="AI38" s="363">
        <v>8</v>
      </c>
      <c r="AJ38" s="322">
        <v>6</v>
      </c>
      <c r="AK38" s="322">
        <v>6</v>
      </c>
      <c r="AL38" s="322">
        <v>6</v>
      </c>
      <c r="AM38" s="322">
        <v>8</v>
      </c>
      <c r="AN38" s="322">
        <v>8</v>
      </c>
      <c r="AO38" s="322">
        <v>8</v>
      </c>
      <c r="AP38" s="322">
        <v>4</v>
      </c>
      <c r="AQ38" s="322">
        <v>4</v>
      </c>
      <c r="AR38" s="361">
        <v>8</v>
      </c>
      <c r="AS38" s="361">
        <v>8</v>
      </c>
      <c r="AT38" s="362">
        <v>6</v>
      </c>
      <c r="AU38" s="361">
        <v>6</v>
      </c>
      <c r="AV38" s="361"/>
      <c r="AW38" s="386" t="s">
        <v>261</v>
      </c>
      <c r="AX38" s="361"/>
      <c r="AY38" s="423">
        <f aca="true" t="shared" si="2" ref="AY38:AY43">SUM(Z38:AX38)</f>
        <v>148</v>
      </c>
      <c r="AZ38" s="378"/>
      <c r="BA38" s="356"/>
      <c r="BB38" s="356"/>
      <c r="BC38" s="356"/>
      <c r="BD38" s="356"/>
      <c r="BE38" s="356"/>
      <c r="BF38" s="356"/>
      <c r="BG38" s="356"/>
      <c r="BH38" s="354"/>
      <c r="BI38" s="383">
        <f>SUM(E38:V38,Z38:AX38)</f>
        <v>284</v>
      </c>
      <c r="BJ38" s="357"/>
      <c r="BK38" s="291"/>
    </row>
    <row r="39" spans="1:63" s="351" customFormat="1" ht="18.75" customHeight="1">
      <c r="A39" s="683"/>
      <c r="B39" s="653"/>
      <c r="C39" s="326" t="s">
        <v>167</v>
      </c>
      <c r="D39" s="333" t="s">
        <v>230</v>
      </c>
      <c r="E39" s="352"/>
      <c r="F39" s="352">
        <v>4</v>
      </c>
      <c r="G39" s="352">
        <v>4</v>
      </c>
      <c r="H39" s="352">
        <v>4</v>
      </c>
      <c r="I39" s="352">
        <v>4</v>
      </c>
      <c r="J39" s="352">
        <v>4</v>
      </c>
      <c r="K39" s="352">
        <v>4</v>
      </c>
      <c r="L39" s="333">
        <v>4</v>
      </c>
      <c r="M39" s="333">
        <v>4</v>
      </c>
      <c r="N39" s="333">
        <v>4</v>
      </c>
      <c r="O39" s="264">
        <v>4</v>
      </c>
      <c r="P39" s="232">
        <v>4</v>
      </c>
      <c r="Q39" s="429">
        <v>4</v>
      </c>
      <c r="R39" s="333">
        <v>4</v>
      </c>
      <c r="S39" s="333">
        <v>4</v>
      </c>
      <c r="T39" s="264">
        <v>4</v>
      </c>
      <c r="U39" s="333">
        <v>4</v>
      </c>
      <c r="V39" s="324">
        <v>4</v>
      </c>
      <c r="W39" s="324">
        <f>SUM(E39:V39)</f>
        <v>68</v>
      </c>
      <c r="X39" s="387"/>
      <c r="Y39" s="387"/>
      <c r="Z39" s="388">
        <v>3</v>
      </c>
      <c r="AA39" s="388">
        <v>4</v>
      </c>
      <c r="AB39" s="388">
        <v>4</v>
      </c>
      <c r="AC39" s="388">
        <v>4</v>
      </c>
      <c r="AD39" s="326">
        <v>4</v>
      </c>
      <c r="AE39" s="326">
        <v>3</v>
      </c>
      <c r="AF39" s="326">
        <v>3</v>
      </c>
      <c r="AG39" s="389">
        <v>4</v>
      </c>
      <c r="AH39" s="333">
        <v>3</v>
      </c>
      <c r="AI39" s="368">
        <v>4</v>
      </c>
      <c r="AJ39" s="390">
        <v>3</v>
      </c>
      <c r="AK39" s="390">
        <v>3</v>
      </c>
      <c r="AL39" s="326">
        <v>3</v>
      </c>
      <c r="AM39" s="326">
        <v>4</v>
      </c>
      <c r="AN39" s="390">
        <v>4</v>
      </c>
      <c r="AO39" s="352">
        <v>4</v>
      </c>
      <c r="AP39" s="391">
        <v>2</v>
      </c>
      <c r="AQ39" s="391">
        <v>2</v>
      </c>
      <c r="AR39" s="391">
        <v>4</v>
      </c>
      <c r="AS39" s="391">
        <v>4</v>
      </c>
      <c r="AT39" s="392">
        <v>3</v>
      </c>
      <c r="AU39" s="393">
        <v>3</v>
      </c>
      <c r="AV39" s="393"/>
      <c r="AW39" s="394"/>
      <c r="AX39" s="394"/>
      <c r="AY39" s="394">
        <f t="shared" si="2"/>
        <v>75</v>
      </c>
      <c r="AZ39" s="356"/>
      <c r="BA39" s="356"/>
      <c r="BB39" s="356"/>
      <c r="BC39" s="356"/>
      <c r="BD39" s="356"/>
      <c r="BE39" s="356"/>
      <c r="BF39" s="356"/>
      <c r="BG39" s="356"/>
      <c r="BH39" s="354"/>
      <c r="BI39" s="357">
        <f>SUM(AY39,W39)</f>
        <v>143</v>
      </c>
      <c r="BJ39" s="357"/>
      <c r="BK39" s="291"/>
    </row>
    <row r="40" spans="1:63" s="351" customFormat="1" ht="15.75">
      <c r="A40" s="683"/>
      <c r="B40" s="652" t="s">
        <v>316</v>
      </c>
      <c r="C40" s="331"/>
      <c r="D40" s="308" t="s">
        <v>229</v>
      </c>
      <c r="E40" s="322">
        <v>2</v>
      </c>
      <c r="F40" s="322">
        <v>4</v>
      </c>
      <c r="G40" s="322">
        <v>2</v>
      </c>
      <c r="H40" s="322">
        <v>2</v>
      </c>
      <c r="I40" s="322">
        <v>2</v>
      </c>
      <c r="J40" s="322">
        <v>2</v>
      </c>
      <c r="K40" s="322">
        <v>2</v>
      </c>
      <c r="L40" s="322">
        <v>2</v>
      </c>
      <c r="M40" s="322">
        <v>2</v>
      </c>
      <c r="N40" s="322">
        <v>2</v>
      </c>
      <c r="O40" s="361">
        <v>2</v>
      </c>
      <c r="P40" s="322">
        <v>2</v>
      </c>
      <c r="Q40" s="428">
        <v>2</v>
      </c>
      <c r="R40" s="362">
        <v>2</v>
      </c>
      <c r="S40" s="362">
        <v>2</v>
      </c>
      <c r="T40" s="361">
        <v>2</v>
      </c>
      <c r="U40" s="362">
        <v>2</v>
      </c>
      <c r="V40" s="308">
        <v>2</v>
      </c>
      <c r="W40" s="397">
        <f>SUM(E40:V40)</f>
        <v>38</v>
      </c>
      <c r="X40" s="354"/>
      <c r="Y40" s="354"/>
      <c r="Z40" s="366">
        <v>2</v>
      </c>
      <c r="AA40" s="366">
        <v>2</v>
      </c>
      <c r="AB40" s="366">
        <v>2</v>
      </c>
      <c r="AC40" s="366">
        <v>2</v>
      </c>
      <c r="AD40" s="366">
        <v>2</v>
      </c>
      <c r="AE40" s="366">
        <v>2</v>
      </c>
      <c r="AF40" s="366">
        <v>2</v>
      </c>
      <c r="AG40" s="367">
        <v>2</v>
      </c>
      <c r="AH40" s="366">
        <v>2</v>
      </c>
      <c r="AI40" s="368">
        <v>2</v>
      </c>
      <c r="AJ40" s="366">
        <v>2</v>
      </c>
      <c r="AK40" s="366">
        <v>2</v>
      </c>
      <c r="AL40" s="366">
        <v>4</v>
      </c>
      <c r="AM40" s="366">
        <v>4</v>
      </c>
      <c r="AN40" s="366">
        <v>2</v>
      </c>
      <c r="AO40" s="366">
        <v>2</v>
      </c>
      <c r="AP40" s="241">
        <v>2</v>
      </c>
      <c r="AQ40" s="241">
        <v>2</v>
      </c>
      <c r="AR40" s="264">
        <v>2</v>
      </c>
      <c r="AS40" s="264">
        <v>3</v>
      </c>
      <c r="AT40" s="369">
        <v>4</v>
      </c>
      <c r="AU40" s="369">
        <v>4</v>
      </c>
      <c r="AV40" s="369">
        <v>4</v>
      </c>
      <c r="AW40" s="376"/>
      <c r="AX40" s="376"/>
      <c r="AY40" s="382">
        <f t="shared" si="2"/>
        <v>57</v>
      </c>
      <c r="AZ40" s="356"/>
      <c r="BA40" s="356"/>
      <c r="BB40" s="356"/>
      <c r="BC40" s="356"/>
      <c r="BD40" s="356"/>
      <c r="BE40" s="356"/>
      <c r="BF40" s="356"/>
      <c r="BG40" s="356"/>
      <c r="BH40" s="354"/>
      <c r="BI40" s="383">
        <f>SUM(E40:V40,Z40:AX40)</f>
        <v>95</v>
      </c>
      <c r="BJ40" s="357"/>
      <c r="BK40" s="291"/>
    </row>
    <row r="41" spans="1:63" s="351" customFormat="1" ht="21" customHeight="1">
      <c r="A41" s="683"/>
      <c r="B41" s="653"/>
      <c r="C41" s="326" t="s">
        <v>169</v>
      </c>
      <c r="D41" s="333" t="s">
        <v>230</v>
      </c>
      <c r="E41" s="352">
        <v>1</v>
      </c>
      <c r="F41" s="352">
        <v>1</v>
      </c>
      <c r="G41" s="352">
        <v>1</v>
      </c>
      <c r="H41" s="352">
        <v>1</v>
      </c>
      <c r="I41" s="352">
        <v>1</v>
      </c>
      <c r="J41" s="352">
        <v>1</v>
      </c>
      <c r="K41" s="352">
        <v>1</v>
      </c>
      <c r="L41" s="333">
        <v>1</v>
      </c>
      <c r="M41" s="333">
        <v>1</v>
      </c>
      <c r="N41" s="333">
        <v>1</v>
      </c>
      <c r="O41" s="264">
        <v>1</v>
      </c>
      <c r="P41" s="232">
        <v>1</v>
      </c>
      <c r="Q41" s="429">
        <v>1</v>
      </c>
      <c r="R41" s="333">
        <v>1</v>
      </c>
      <c r="S41" s="333">
        <v>1</v>
      </c>
      <c r="T41" s="264">
        <v>2</v>
      </c>
      <c r="U41" s="333">
        <v>2</v>
      </c>
      <c r="V41" s="324">
        <v>1</v>
      </c>
      <c r="W41" s="324">
        <f>SUM(E41:V41)</f>
        <v>20</v>
      </c>
      <c r="X41" s="354"/>
      <c r="Y41" s="354"/>
      <c r="Z41" s="324">
        <v>1</v>
      </c>
      <c r="AA41" s="324">
        <v>1</v>
      </c>
      <c r="AB41" s="324">
        <v>1</v>
      </c>
      <c r="AC41" s="324">
        <v>1</v>
      </c>
      <c r="AD41" s="333">
        <v>1</v>
      </c>
      <c r="AE41" s="333">
        <v>1</v>
      </c>
      <c r="AF41" s="333">
        <v>1</v>
      </c>
      <c r="AG41" s="373">
        <v>1</v>
      </c>
      <c r="AH41" s="333">
        <v>1</v>
      </c>
      <c r="AI41" s="368">
        <v>1</v>
      </c>
      <c r="AJ41" s="352">
        <v>1</v>
      </c>
      <c r="AK41" s="352">
        <v>1</v>
      </c>
      <c r="AL41" s="333">
        <v>2</v>
      </c>
      <c r="AM41" s="333">
        <v>2</v>
      </c>
      <c r="AN41" s="352">
        <v>1</v>
      </c>
      <c r="AO41" s="352">
        <v>1</v>
      </c>
      <c r="AP41" s="264">
        <v>1</v>
      </c>
      <c r="AQ41" s="264">
        <v>1</v>
      </c>
      <c r="AR41" s="264">
        <v>1</v>
      </c>
      <c r="AS41" s="264">
        <v>1</v>
      </c>
      <c r="AT41" s="374">
        <v>2</v>
      </c>
      <c r="AU41" s="375">
        <v>2</v>
      </c>
      <c r="AV41" s="375">
        <v>2</v>
      </c>
      <c r="AW41" s="376"/>
      <c r="AX41" s="376"/>
      <c r="AY41" s="376">
        <f t="shared" si="2"/>
        <v>28</v>
      </c>
      <c r="AZ41" s="356"/>
      <c r="BA41" s="356"/>
      <c r="BB41" s="356"/>
      <c r="BC41" s="356"/>
      <c r="BD41" s="356"/>
      <c r="BE41" s="356"/>
      <c r="BF41" s="356"/>
      <c r="BG41" s="356"/>
      <c r="BH41" s="354"/>
      <c r="BI41" s="357">
        <f>SUM(W41,AY41)</f>
        <v>48</v>
      </c>
      <c r="BJ41" s="357"/>
      <c r="BK41" s="291"/>
    </row>
    <row r="42" spans="1:63" s="351" customFormat="1" ht="15.75">
      <c r="A42" s="683"/>
      <c r="B42" s="652" t="s">
        <v>317</v>
      </c>
      <c r="C42" s="331"/>
      <c r="D42" s="333" t="s">
        <v>229</v>
      </c>
      <c r="E42" s="366"/>
      <c r="F42" s="366"/>
      <c r="G42" s="366"/>
      <c r="H42" s="366"/>
      <c r="I42" s="368"/>
      <c r="J42" s="366"/>
      <c r="K42" s="366"/>
      <c r="L42" s="366"/>
      <c r="M42" s="366"/>
      <c r="N42" s="366"/>
      <c r="O42" s="264"/>
      <c r="P42" s="241"/>
      <c r="Q42" s="366"/>
      <c r="R42" s="369"/>
      <c r="S42" s="369"/>
      <c r="T42" s="264"/>
      <c r="U42" s="369"/>
      <c r="V42" s="395"/>
      <c r="W42" s="381"/>
      <c r="X42" s="354"/>
      <c r="Y42" s="354"/>
      <c r="Z42" s="366">
        <v>4</v>
      </c>
      <c r="AA42" s="366">
        <v>6</v>
      </c>
      <c r="AB42" s="366">
        <v>6</v>
      </c>
      <c r="AC42" s="366">
        <v>6</v>
      </c>
      <c r="AD42" s="366">
        <v>6</v>
      </c>
      <c r="AE42" s="366">
        <v>6</v>
      </c>
      <c r="AF42" s="366">
        <v>4</v>
      </c>
      <c r="AG42" s="367">
        <v>4</v>
      </c>
      <c r="AH42" s="366">
        <v>4</v>
      </c>
      <c r="AI42" s="368">
        <v>4</v>
      </c>
      <c r="AJ42" s="366">
        <v>6</v>
      </c>
      <c r="AK42" s="366">
        <v>6</v>
      </c>
      <c r="AL42" s="366">
        <v>4</v>
      </c>
      <c r="AM42" s="366">
        <v>4</v>
      </c>
      <c r="AN42" s="366">
        <v>4</v>
      </c>
      <c r="AO42" s="366">
        <v>4</v>
      </c>
      <c r="AP42" s="241">
        <v>4</v>
      </c>
      <c r="AQ42" s="241">
        <v>4</v>
      </c>
      <c r="AR42" s="264">
        <v>4</v>
      </c>
      <c r="AS42" s="264">
        <v>4</v>
      </c>
      <c r="AT42" s="369">
        <v>6</v>
      </c>
      <c r="AU42" s="369">
        <v>4</v>
      </c>
      <c r="AV42" s="369">
        <v>4</v>
      </c>
      <c r="AW42" s="370"/>
      <c r="AX42" s="370"/>
      <c r="AY42" s="424">
        <f t="shared" si="2"/>
        <v>108</v>
      </c>
      <c r="AZ42" s="378"/>
      <c r="BA42" s="356"/>
      <c r="BB42" s="356"/>
      <c r="BC42" s="356"/>
      <c r="BD42" s="356"/>
      <c r="BE42" s="356"/>
      <c r="BF42" s="356"/>
      <c r="BG42" s="356"/>
      <c r="BH42" s="354"/>
      <c r="BI42" s="383">
        <f>SUM(E42:V42,Z42:AX42)</f>
        <v>108</v>
      </c>
      <c r="BJ42" s="357"/>
      <c r="BK42" s="291"/>
    </row>
    <row r="43" spans="1:63" s="351" customFormat="1" ht="15.75" customHeight="1">
      <c r="A43" s="683"/>
      <c r="B43" s="653"/>
      <c r="C43" s="326" t="s">
        <v>275</v>
      </c>
      <c r="D43" s="333" t="s">
        <v>230</v>
      </c>
      <c r="E43" s="352"/>
      <c r="F43" s="352"/>
      <c r="G43" s="352"/>
      <c r="H43" s="352"/>
      <c r="I43" s="352"/>
      <c r="J43" s="333"/>
      <c r="K43" s="352"/>
      <c r="L43" s="352"/>
      <c r="M43" s="352"/>
      <c r="N43" s="352"/>
      <c r="O43" s="264"/>
      <c r="P43" s="264"/>
      <c r="Q43" s="429"/>
      <c r="R43" s="352"/>
      <c r="S43" s="352"/>
      <c r="T43" s="264"/>
      <c r="U43" s="352"/>
      <c r="V43" s="324"/>
      <c r="W43" s="324"/>
      <c r="X43" s="387"/>
      <c r="Y43" s="387"/>
      <c r="Z43" s="388">
        <v>2</v>
      </c>
      <c r="AA43" s="388">
        <v>3</v>
      </c>
      <c r="AB43" s="388">
        <v>3</v>
      </c>
      <c r="AC43" s="388">
        <v>3</v>
      </c>
      <c r="AD43" s="390">
        <v>3</v>
      </c>
      <c r="AE43" s="390">
        <v>3</v>
      </c>
      <c r="AF43" s="390">
        <v>2</v>
      </c>
      <c r="AG43" s="396">
        <v>2</v>
      </c>
      <c r="AH43" s="352">
        <v>2</v>
      </c>
      <c r="AI43" s="368">
        <v>2</v>
      </c>
      <c r="AJ43" s="390">
        <v>3</v>
      </c>
      <c r="AK43" s="390">
        <v>3</v>
      </c>
      <c r="AL43" s="390">
        <v>2</v>
      </c>
      <c r="AM43" s="390">
        <v>2</v>
      </c>
      <c r="AN43" s="390">
        <v>2</v>
      </c>
      <c r="AO43" s="352">
        <v>2</v>
      </c>
      <c r="AP43" s="391">
        <v>2</v>
      </c>
      <c r="AQ43" s="391">
        <v>2</v>
      </c>
      <c r="AR43" s="391">
        <v>2</v>
      </c>
      <c r="AS43" s="391">
        <v>2</v>
      </c>
      <c r="AT43" s="392">
        <v>3</v>
      </c>
      <c r="AU43" s="393">
        <v>2</v>
      </c>
      <c r="AV43" s="393">
        <v>2</v>
      </c>
      <c r="AW43" s="393"/>
      <c r="AX43" s="393"/>
      <c r="AY43" s="393">
        <f t="shared" si="2"/>
        <v>54</v>
      </c>
      <c r="AZ43" s="356"/>
      <c r="BA43" s="356"/>
      <c r="BB43" s="356"/>
      <c r="BC43" s="356"/>
      <c r="BD43" s="356"/>
      <c r="BE43" s="356"/>
      <c r="BF43" s="356"/>
      <c r="BG43" s="356"/>
      <c r="BH43" s="354"/>
      <c r="BI43" s="357">
        <f>SUM(W43,AY43)</f>
        <v>54</v>
      </c>
      <c r="BJ43" s="357"/>
      <c r="BK43" s="291"/>
    </row>
    <row r="44" spans="1:63" s="351" customFormat="1" ht="19.5" customHeight="1">
      <c r="A44" s="683"/>
      <c r="B44" s="326"/>
      <c r="C44" s="345" t="s">
        <v>273</v>
      </c>
      <c r="D44" s="308" t="s">
        <v>229</v>
      </c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61"/>
      <c r="P44" s="322"/>
      <c r="Q44" s="322"/>
      <c r="R44" s="322"/>
      <c r="S44" s="322"/>
      <c r="T44" s="361"/>
      <c r="U44" s="322"/>
      <c r="V44" s="322"/>
      <c r="W44" s="397"/>
      <c r="X44" s="354"/>
      <c r="Y44" s="354"/>
      <c r="Z44" s="322">
        <v>4</v>
      </c>
      <c r="AA44" s="322">
        <v>4</v>
      </c>
      <c r="AB44" s="322">
        <v>4</v>
      </c>
      <c r="AC44" s="322">
        <v>4</v>
      </c>
      <c r="AD44" s="322">
        <v>4</v>
      </c>
      <c r="AE44" s="322">
        <v>4</v>
      </c>
      <c r="AF44" s="322">
        <v>4</v>
      </c>
      <c r="AG44" s="322">
        <v>4</v>
      </c>
      <c r="AH44" s="322">
        <v>2</v>
      </c>
      <c r="AI44" s="322">
        <v>6</v>
      </c>
      <c r="AJ44" s="322">
        <v>6</v>
      </c>
      <c r="AK44" s="322">
        <v>6</v>
      </c>
      <c r="AL44" s="322">
        <v>6</v>
      </c>
      <c r="AM44" s="322">
        <v>4</v>
      </c>
      <c r="AN44" s="322">
        <v>4</v>
      </c>
      <c r="AO44" s="322">
        <v>4</v>
      </c>
      <c r="AP44" s="322">
        <v>4</v>
      </c>
      <c r="AQ44" s="322">
        <v>4</v>
      </c>
      <c r="AR44" s="361">
        <v>4</v>
      </c>
      <c r="AS44" s="361">
        <v>4</v>
      </c>
      <c r="AT44" s="363">
        <v>5</v>
      </c>
      <c r="AU44" s="322">
        <v>3</v>
      </c>
      <c r="AV44" s="322"/>
      <c r="AW44" s="398" t="s">
        <v>261</v>
      </c>
      <c r="AX44" s="399"/>
      <c r="AY44" s="386">
        <f>SUM(Z44:AX44)</f>
        <v>94</v>
      </c>
      <c r="AZ44" s="356"/>
      <c r="BA44" s="356"/>
      <c r="BB44" s="356"/>
      <c r="BC44" s="356"/>
      <c r="BD44" s="356"/>
      <c r="BE44" s="356"/>
      <c r="BF44" s="356"/>
      <c r="BG44" s="356"/>
      <c r="BH44" s="354"/>
      <c r="BI44" s="383">
        <f>SUM(W44,AY44)</f>
        <v>94</v>
      </c>
      <c r="BJ44" s="357"/>
      <c r="BK44" s="291"/>
    </row>
    <row r="45" spans="1:63" s="351" customFormat="1" ht="15.75" customHeight="1">
      <c r="A45" s="683"/>
      <c r="B45" s="400"/>
      <c r="C45" s="401"/>
      <c r="D45" s="333" t="s">
        <v>230</v>
      </c>
      <c r="E45" s="368"/>
      <c r="F45" s="333"/>
      <c r="G45" s="333"/>
      <c r="H45" s="333"/>
      <c r="I45" s="333"/>
      <c r="J45" s="333"/>
      <c r="K45" s="333"/>
      <c r="L45" s="333"/>
      <c r="M45" s="333"/>
      <c r="N45" s="333"/>
      <c r="O45" s="264"/>
      <c r="P45" s="232"/>
      <c r="Q45" s="429"/>
      <c r="R45" s="333"/>
      <c r="S45" s="333"/>
      <c r="T45" s="264"/>
      <c r="U45" s="333"/>
      <c r="V45" s="324"/>
      <c r="W45" s="324"/>
      <c r="X45" s="354"/>
      <c r="Y45" s="354"/>
      <c r="Z45" s="324">
        <v>2</v>
      </c>
      <c r="AA45" s="324">
        <v>2</v>
      </c>
      <c r="AB45" s="324">
        <v>2</v>
      </c>
      <c r="AC45" s="324">
        <v>2</v>
      </c>
      <c r="AD45" s="352">
        <v>2</v>
      </c>
      <c r="AE45" s="352">
        <v>2</v>
      </c>
      <c r="AF45" s="352">
        <v>2</v>
      </c>
      <c r="AG45" s="375">
        <v>2</v>
      </c>
      <c r="AH45" s="352">
        <v>2</v>
      </c>
      <c r="AI45" s="368">
        <v>3</v>
      </c>
      <c r="AJ45" s="352">
        <v>3</v>
      </c>
      <c r="AK45" s="352">
        <v>3</v>
      </c>
      <c r="AL45" s="352">
        <v>3</v>
      </c>
      <c r="AM45" s="352">
        <v>2</v>
      </c>
      <c r="AN45" s="352">
        <v>2</v>
      </c>
      <c r="AO45" s="352">
        <v>2</v>
      </c>
      <c r="AP45" s="375">
        <v>2</v>
      </c>
      <c r="AQ45" s="375">
        <v>2</v>
      </c>
      <c r="AR45" s="375">
        <v>2</v>
      </c>
      <c r="AS45" s="375">
        <v>2</v>
      </c>
      <c r="AT45" s="368">
        <v>2</v>
      </c>
      <c r="AU45" s="374">
        <v>1</v>
      </c>
      <c r="AV45" s="375"/>
      <c r="AW45" s="375"/>
      <c r="AX45" s="402"/>
      <c r="AY45" s="375">
        <f>SUM(Z45:AW45)</f>
        <v>47</v>
      </c>
      <c r="AZ45" s="356"/>
      <c r="BA45" s="356"/>
      <c r="BB45" s="356"/>
      <c r="BC45" s="356"/>
      <c r="BD45" s="356"/>
      <c r="BE45" s="356"/>
      <c r="BF45" s="356"/>
      <c r="BG45" s="356"/>
      <c r="BH45" s="354"/>
      <c r="BI45" s="357">
        <f>SUM(W45,AY45)</f>
        <v>47</v>
      </c>
      <c r="BJ45" s="357"/>
      <c r="BK45" s="291"/>
    </row>
    <row r="46" spans="1:63" s="351" customFormat="1" ht="27.75" customHeight="1">
      <c r="A46" s="683"/>
      <c r="B46" s="689" t="s">
        <v>247</v>
      </c>
      <c r="C46" s="690"/>
      <c r="D46" s="691"/>
      <c r="E46" s="403">
        <f aca="true" t="shared" si="3" ref="E46:N46">SUM(E18,E20,E22,E24,E26,E28,E32,E34,E38,E40)</f>
        <v>12</v>
      </c>
      <c r="F46" s="404">
        <f t="shared" si="3"/>
        <v>36</v>
      </c>
      <c r="G46" s="404">
        <f t="shared" si="3"/>
        <v>36</v>
      </c>
      <c r="H46" s="404">
        <f t="shared" si="3"/>
        <v>36</v>
      </c>
      <c r="I46" s="404">
        <f t="shared" si="3"/>
        <v>36</v>
      </c>
      <c r="J46" s="404">
        <f t="shared" si="3"/>
        <v>36</v>
      </c>
      <c r="K46" s="404">
        <f t="shared" si="3"/>
        <v>36</v>
      </c>
      <c r="L46" s="404">
        <f t="shared" si="3"/>
        <v>36</v>
      </c>
      <c r="M46" s="404">
        <f t="shared" si="3"/>
        <v>36</v>
      </c>
      <c r="N46" s="404">
        <f t="shared" si="3"/>
        <v>30</v>
      </c>
      <c r="O46" s="404">
        <v>36</v>
      </c>
      <c r="P46" s="404">
        <f aca="true" t="shared" si="4" ref="P46:U46">SUM(P18,P20,P22,P24,P26,P28,P32,P34,P38,P40)</f>
        <v>36</v>
      </c>
      <c r="Q46" s="404">
        <f t="shared" si="4"/>
        <v>36</v>
      </c>
      <c r="R46" s="404">
        <f t="shared" si="4"/>
        <v>36</v>
      </c>
      <c r="S46" s="404">
        <f t="shared" si="4"/>
        <v>36</v>
      </c>
      <c r="T46" s="404">
        <f t="shared" si="4"/>
        <v>36</v>
      </c>
      <c r="U46" s="404">
        <f t="shared" si="4"/>
        <v>36</v>
      </c>
      <c r="V46" s="404">
        <f>SUM(V20+V22+V24+V26+V28+V32,V34+V38+V40)</f>
        <v>32</v>
      </c>
      <c r="W46" s="405">
        <f>SUM(W18,W20,W22,W24,W26,W28,W32,W34,W38,W40)</f>
        <v>612</v>
      </c>
      <c r="X46" s="387"/>
      <c r="Y46" s="387"/>
      <c r="Z46" s="404">
        <f>SUM(Z20,Z22,Z24,Z26,Z28,Z30,Z32,Z38,Z40,Z42,Z44)</f>
        <v>30</v>
      </c>
      <c r="AA46" s="404">
        <f>SUM(AA20,AA22,AA24,AA26,AA28,AA30,AA32,AA38,AA40,AA42,AA44)</f>
        <v>36</v>
      </c>
      <c r="AB46" s="404">
        <f>SUM(AB20,AB22,AB24,AB26,AB28,AB30,AB32,AB38,AB40,AB42,AB44)</f>
        <v>36</v>
      </c>
      <c r="AC46" s="404">
        <f>SUM(AC20,AC22,AC24,AC26,AC28,AC30,AC32,AC38,AC40,AC42,AC44)</f>
        <v>36</v>
      </c>
      <c r="AD46" s="404">
        <f>SUM(AD20,AD22,AD24,AD26,AD28,AD30,AD32,AD38,AD40,AD42,AD44)</f>
        <v>36</v>
      </c>
      <c r="AE46" s="404">
        <f aca="true" t="shared" si="5" ref="AE46:AO46">SUM(AE20,AE22,AE24,AE26,AE28,AE30,AE32,AE34,AE38,AE40,AE42,AE44)</f>
        <v>36</v>
      </c>
      <c r="AF46" s="404">
        <f t="shared" si="5"/>
        <v>30</v>
      </c>
      <c r="AG46" s="406">
        <f t="shared" si="5"/>
        <v>36</v>
      </c>
      <c r="AH46" s="404">
        <f t="shared" si="5"/>
        <v>30</v>
      </c>
      <c r="AI46" s="404">
        <f t="shared" si="5"/>
        <v>36</v>
      </c>
      <c r="AJ46" s="404">
        <f t="shared" si="5"/>
        <v>36</v>
      </c>
      <c r="AK46" s="404">
        <f t="shared" si="5"/>
        <v>36</v>
      </c>
      <c r="AL46" s="404">
        <f t="shared" si="5"/>
        <v>36</v>
      </c>
      <c r="AM46" s="404">
        <f t="shared" si="5"/>
        <v>36</v>
      </c>
      <c r="AN46" s="404">
        <f t="shared" si="5"/>
        <v>36</v>
      </c>
      <c r="AO46" s="404">
        <f t="shared" si="5"/>
        <v>36</v>
      </c>
      <c r="AP46" s="404">
        <f aca="true" t="shared" si="6" ref="AP46:AV46">SUM(AP20,AP22,AP24,AP26,AP28,AP30,AP32,AP34,AP38,AP40,AP42,AP44+AP36)</f>
        <v>30</v>
      </c>
      <c r="AQ46" s="404">
        <f t="shared" si="6"/>
        <v>30</v>
      </c>
      <c r="AR46" s="403">
        <f t="shared" si="6"/>
        <v>36</v>
      </c>
      <c r="AS46" s="403">
        <f t="shared" si="6"/>
        <v>36</v>
      </c>
      <c r="AT46" s="403">
        <f t="shared" si="6"/>
        <v>36</v>
      </c>
      <c r="AU46" s="407">
        <f t="shared" si="6"/>
        <v>30</v>
      </c>
      <c r="AV46" s="407">
        <f t="shared" si="6"/>
        <v>36</v>
      </c>
      <c r="AW46" s="407"/>
      <c r="AX46" s="408"/>
      <c r="AY46" s="375">
        <f>SUM(AY20,AY22,AY24,AY26,AY28,AY30,AY32,AY34,AY38,AY40,AY42,AY44)</f>
        <v>758</v>
      </c>
      <c r="AZ46" s="356"/>
      <c r="BA46" s="356"/>
      <c r="BB46" s="356"/>
      <c r="BC46" s="356"/>
      <c r="BD46" s="356"/>
      <c r="BE46" s="356"/>
      <c r="BF46" s="356"/>
      <c r="BG46" s="356"/>
      <c r="BH46" s="354"/>
      <c r="BI46" s="357">
        <v>1440</v>
      </c>
      <c r="BJ46" s="357"/>
      <c r="BK46" s="291"/>
    </row>
    <row r="47" spans="1:63" s="351" customFormat="1" ht="15.75" customHeight="1">
      <c r="A47" s="683"/>
      <c r="B47" s="692" t="s">
        <v>318</v>
      </c>
      <c r="C47" s="693"/>
      <c r="D47" s="694"/>
      <c r="E47" s="357">
        <v>18</v>
      </c>
      <c r="F47" s="357">
        <v>18</v>
      </c>
      <c r="G47" s="357">
        <v>18</v>
      </c>
      <c r="H47" s="357">
        <v>18</v>
      </c>
      <c r="I47" s="357">
        <v>18</v>
      </c>
      <c r="J47" s="357">
        <v>18</v>
      </c>
      <c r="K47" s="357">
        <v>18</v>
      </c>
      <c r="L47" s="355">
        <v>18</v>
      </c>
      <c r="M47" s="355">
        <v>18</v>
      </c>
      <c r="N47" s="355">
        <v>15</v>
      </c>
      <c r="O47" s="355">
        <v>18</v>
      </c>
      <c r="P47" s="355">
        <v>18</v>
      </c>
      <c r="Q47" s="355">
        <v>18</v>
      </c>
      <c r="R47" s="355">
        <v>18</v>
      </c>
      <c r="S47" s="355">
        <v>18</v>
      </c>
      <c r="T47" s="355">
        <v>18</v>
      </c>
      <c r="U47" s="355">
        <v>18</v>
      </c>
      <c r="V47" s="355">
        <v>16</v>
      </c>
      <c r="W47" s="355"/>
      <c r="X47" s="354"/>
      <c r="Y47" s="354"/>
      <c r="Z47" s="355">
        <v>18</v>
      </c>
      <c r="AA47" s="355">
        <v>18</v>
      </c>
      <c r="AB47" s="355">
        <v>18</v>
      </c>
      <c r="AC47" s="355">
        <v>18</v>
      </c>
      <c r="AD47" s="355">
        <v>18</v>
      </c>
      <c r="AE47" s="355">
        <v>18</v>
      </c>
      <c r="AF47" s="355">
        <v>15</v>
      </c>
      <c r="AG47" s="409">
        <v>18</v>
      </c>
      <c r="AH47" s="355">
        <v>15</v>
      </c>
      <c r="AI47" s="357">
        <v>18</v>
      </c>
      <c r="AJ47" s="357">
        <v>18</v>
      </c>
      <c r="AK47" s="357">
        <v>18</v>
      </c>
      <c r="AL47" s="355">
        <v>18</v>
      </c>
      <c r="AM47" s="357">
        <v>18</v>
      </c>
      <c r="AN47" s="357">
        <v>18</v>
      </c>
      <c r="AO47" s="357">
        <v>18</v>
      </c>
      <c r="AP47" s="357">
        <v>15</v>
      </c>
      <c r="AQ47" s="357">
        <v>15</v>
      </c>
      <c r="AR47" s="357">
        <v>18</v>
      </c>
      <c r="AS47" s="357">
        <v>18</v>
      </c>
      <c r="AT47" s="357">
        <v>18</v>
      </c>
      <c r="AU47" s="410">
        <v>15</v>
      </c>
      <c r="AV47" s="411">
        <v>18</v>
      </c>
      <c r="AW47" s="411"/>
      <c r="AX47" s="361"/>
      <c r="AY47" s="375"/>
      <c r="AZ47" s="356"/>
      <c r="BA47" s="356"/>
      <c r="BB47" s="356"/>
      <c r="BC47" s="356"/>
      <c r="BD47" s="356"/>
      <c r="BE47" s="356"/>
      <c r="BF47" s="356"/>
      <c r="BG47" s="356"/>
      <c r="BH47" s="354"/>
      <c r="BI47" s="357"/>
      <c r="BJ47" s="357">
        <v>720</v>
      </c>
      <c r="BK47" s="291"/>
    </row>
    <row r="48" spans="1:63" s="351" customFormat="1" ht="12.75" customHeight="1">
      <c r="A48" s="684"/>
      <c r="B48" s="692" t="s">
        <v>319</v>
      </c>
      <c r="C48" s="693"/>
      <c r="D48" s="694"/>
      <c r="E48" s="357">
        <f>SUM(E46:E47)</f>
        <v>30</v>
      </c>
      <c r="F48" s="357">
        <v>54</v>
      </c>
      <c r="G48" s="357">
        <v>54</v>
      </c>
      <c r="H48" s="357">
        <v>54</v>
      </c>
      <c r="I48" s="357">
        <v>54</v>
      </c>
      <c r="J48" s="357">
        <v>54</v>
      </c>
      <c r="K48" s="357">
        <v>54</v>
      </c>
      <c r="L48" s="357">
        <v>54</v>
      </c>
      <c r="M48" s="357">
        <v>54</v>
      </c>
      <c r="N48" s="261">
        <v>45</v>
      </c>
      <c r="O48" s="357">
        <v>54</v>
      </c>
      <c r="P48" s="357">
        <v>54</v>
      </c>
      <c r="Q48" s="357">
        <v>54</v>
      </c>
      <c r="R48" s="357">
        <v>54</v>
      </c>
      <c r="S48" s="357">
        <v>54</v>
      </c>
      <c r="T48" s="357">
        <v>54</v>
      </c>
      <c r="U48" s="357">
        <v>54</v>
      </c>
      <c r="V48" s="357">
        <v>48</v>
      </c>
      <c r="W48" s="357"/>
      <c r="X48" s="354"/>
      <c r="Y48" s="354"/>
      <c r="Z48" s="357">
        <v>54</v>
      </c>
      <c r="AA48" s="357">
        <v>54</v>
      </c>
      <c r="AB48" s="357">
        <v>54</v>
      </c>
      <c r="AC48" s="357">
        <v>54</v>
      </c>
      <c r="AD48" s="357">
        <v>54</v>
      </c>
      <c r="AE48" s="357">
        <v>54</v>
      </c>
      <c r="AF48" s="261">
        <v>45</v>
      </c>
      <c r="AG48" s="412">
        <v>54</v>
      </c>
      <c r="AH48" s="261">
        <v>45</v>
      </c>
      <c r="AI48" s="357">
        <v>54</v>
      </c>
      <c r="AJ48" s="357">
        <v>54</v>
      </c>
      <c r="AK48" s="357">
        <v>54</v>
      </c>
      <c r="AL48" s="357">
        <v>54</v>
      </c>
      <c r="AM48" s="357">
        <v>54</v>
      </c>
      <c r="AN48" s="357">
        <v>54</v>
      </c>
      <c r="AO48" s="361">
        <v>54</v>
      </c>
      <c r="AP48" s="261">
        <v>45</v>
      </c>
      <c r="AQ48" s="261">
        <v>45</v>
      </c>
      <c r="AR48" s="357">
        <v>54</v>
      </c>
      <c r="AS48" s="357">
        <v>54</v>
      </c>
      <c r="AT48" s="357">
        <v>54</v>
      </c>
      <c r="AU48" s="261">
        <v>45</v>
      </c>
      <c r="AV48" s="411">
        <v>54</v>
      </c>
      <c r="AW48" s="411"/>
      <c r="AX48" s="361"/>
      <c r="AY48" s="375"/>
      <c r="AZ48" s="356"/>
      <c r="BA48" s="356"/>
      <c r="BB48" s="356"/>
      <c r="BC48" s="356"/>
      <c r="BD48" s="356"/>
      <c r="BE48" s="356"/>
      <c r="BF48" s="356"/>
      <c r="BG48" s="356"/>
      <c r="BH48" s="354"/>
      <c r="BI48" s="685">
        <f>SUM(BI46,BJ47)</f>
        <v>2160</v>
      </c>
      <c r="BJ48" s="686"/>
      <c r="BK48" s="291"/>
    </row>
    <row r="49" spans="17:47" s="351" customFormat="1" ht="15.75">
      <c r="Q49" s="430"/>
      <c r="AM49" s="291"/>
      <c r="AT49" s="413"/>
      <c r="AU49" s="425"/>
    </row>
    <row r="50" spans="17:47" s="351" customFormat="1" ht="15.75">
      <c r="Q50" s="430"/>
      <c r="AF50" s="414"/>
      <c r="AG50" s="414"/>
      <c r="AH50" s="414"/>
      <c r="AT50" s="414"/>
      <c r="AU50" s="416"/>
    </row>
    <row r="51" spans="17:49" s="351" customFormat="1" ht="15.75">
      <c r="Q51" s="430"/>
      <c r="X51" s="415"/>
      <c r="Z51" s="351" t="s">
        <v>320</v>
      </c>
      <c r="AF51" s="414"/>
      <c r="AG51" s="416"/>
      <c r="AH51" s="414"/>
      <c r="AI51" s="291"/>
      <c r="AJ51" s="291"/>
      <c r="AO51" s="416"/>
      <c r="AU51" s="426"/>
      <c r="AV51" s="414"/>
      <c r="AW51" s="414"/>
    </row>
    <row r="52" spans="1:63" s="351" customFormat="1" ht="15.75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67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417"/>
      <c r="AG52" s="417"/>
      <c r="AH52" s="417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416"/>
      <c r="AV52" s="417"/>
      <c r="AW52" s="417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</row>
    <row r="53" spans="1:63" s="351" customFormat="1" ht="15.75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67"/>
      <c r="R53" s="291"/>
      <c r="S53" s="291"/>
      <c r="T53" s="291"/>
      <c r="U53" s="291"/>
      <c r="V53" s="291"/>
      <c r="W53" s="291"/>
      <c r="X53" s="418"/>
      <c r="Y53" s="291"/>
      <c r="Z53" s="291" t="s">
        <v>321</v>
      </c>
      <c r="AA53" s="291"/>
      <c r="AB53" s="291"/>
      <c r="AC53" s="291"/>
      <c r="AD53" s="291"/>
      <c r="AE53" s="291"/>
      <c r="AF53" s="417"/>
      <c r="AG53" s="416"/>
      <c r="AH53" s="414"/>
      <c r="AM53" s="414"/>
      <c r="AN53" s="291"/>
      <c r="AO53" s="419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</row>
    <row r="54" spans="1:63" s="351" customFormat="1" ht="15.75">
      <c r="A54" s="29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67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417"/>
      <c r="AU54" s="416"/>
      <c r="AV54" s="417"/>
      <c r="AW54" s="417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</row>
    <row r="55" spans="46:47" ht="198" customHeight="1">
      <c r="AT55" s="347"/>
      <c r="AU55" s="346"/>
    </row>
    <row r="56" spans="46:47" ht="15">
      <c r="AT56" s="348"/>
      <c r="AU56" s="349"/>
    </row>
  </sheetData>
  <sheetProtection/>
  <mergeCells count="52">
    <mergeCell ref="BI48:BJ48"/>
    <mergeCell ref="C16:C17"/>
    <mergeCell ref="B38:B39"/>
    <mergeCell ref="B40:B41"/>
    <mergeCell ref="B42:B43"/>
    <mergeCell ref="B46:D46"/>
    <mergeCell ref="B47:D47"/>
    <mergeCell ref="B48:D48"/>
    <mergeCell ref="B28:B29"/>
    <mergeCell ref="B30:B31"/>
    <mergeCell ref="B32:B33"/>
    <mergeCell ref="B34:B35"/>
    <mergeCell ref="B36:B37"/>
    <mergeCell ref="C36:C37"/>
    <mergeCell ref="A16:A48"/>
    <mergeCell ref="B16:B17"/>
    <mergeCell ref="B18:B19"/>
    <mergeCell ref="C18:C19"/>
    <mergeCell ref="B20:B21"/>
    <mergeCell ref="C20:C21"/>
    <mergeCell ref="B22:B23"/>
    <mergeCell ref="B24:B25"/>
    <mergeCell ref="B26:B27"/>
    <mergeCell ref="C26:C27"/>
    <mergeCell ref="AZ11:BC11"/>
    <mergeCell ref="BD11:BH11"/>
    <mergeCell ref="BI11:BI15"/>
    <mergeCell ref="BJ11:BJ15"/>
    <mergeCell ref="E12:BH12"/>
    <mergeCell ref="E14:BH14"/>
    <mergeCell ref="X11:AB11"/>
    <mergeCell ref="AC11:AF11"/>
    <mergeCell ref="AG11:AJ11"/>
    <mergeCell ref="AK11:AO11"/>
    <mergeCell ref="AP11:AS11"/>
    <mergeCell ref="AT11:AX11"/>
    <mergeCell ref="H7:AD7"/>
    <mergeCell ref="AI10:BJ10"/>
    <mergeCell ref="A11:A15"/>
    <mergeCell ref="B11:B15"/>
    <mergeCell ref="C11:C15"/>
    <mergeCell ref="D11:D15"/>
    <mergeCell ref="E11:I11"/>
    <mergeCell ref="J11:M11"/>
    <mergeCell ref="N11:Q11"/>
    <mergeCell ref="R11:V11"/>
    <mergeCell ref="AX3:BJ3"/>
    <mergeCell ref="N4:W4"/>
    <mergeCell ref="AV4:BI4"/>
    <mergeCell ref="D5:AD6"/>
    <mergeCell ref="AV5:BI5"/>
    <mergeCell ref="AZ6:B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7">
      <selection activeCell="A31" sqref="A31"/>
    </sheetView>
  </sheetViews>
  <sheetFormatPr defaultColWidth="9.140625" defaultRowHeight="15"/>
  <cols>
    <col min="1" max="1" width="164.57421875" style="0" customWidth="1"/>
    <col min="2" max="2" width="0.2890625" style="0" customWidth="1"/>
    <col min="3" max="3" width="9.140625" style="0" hidden="1" customWidth="1"/>
    <col min="4" max="4" width="10.8515625" style="0" hidden="1" customWidth="1"/>
  </cols>
  <sheetData>
    <row r="2" ht="15.75">
      <c r="A2" s="486"/>
    </row>
    <row r="3" ht="18.75">
      <c r="A3" s="487" t="s">
        <v>338</v>
      </c>
    </row>
    <row r="4" ht="18.75">
      <c r="A4" s="487" t="s">
        <v>339</v>
      </c>
    </row>
    <row r="5" ht="18.75">
      <c r="A5" s="487" t="s">
        <v>326</v>
      </c>
    </row>
    <row r="6" s="316" customFormat="1" ht="18.75">
      <c r="A6" s="487" t="s">
        <v>340</v>
      </c>
    </row>
    <row r="7" s="316" customFormat="1" ht="18.75">
      <c r="A7" s="487"/>
    </row>
    <row r="8" s="316" customFormat="1" ht="18.75">
      <c r="A8" s="487"/>
    </row>
    <row r="9" s="316" customFormat="1" ht="18.75">
      <c r="A9" s="487"/>
    </row>
    <row r="10" s="316" customFormat="1" ht="18.75">
      <c r="A10" s="487"/>
    </row>
    <row r="11" ht="18.75">
      <c r="A11" s="339" t="s">
        <v>327</v>
      </c>
    </row>
    <row r="12" ht="18.75">
      <c r="A12" s="338" t="s">
        <v>328</v>
      </c>
    </row>
    <row r="13" ht="18.75">
      <c r="A13" s="338" t="s">
        <v>329</v>
      </c>
    </row>
    <row r="14" ht="18.75">
      <c r="A14" s="488" t="s">
        <v>330</v>
      </c>
    </row>
    <row r="15" ht="18.75">
      <c r="A15" s="488" t="s">
        <v>333</v>
      </c>
    </row>
    <row r="16" ht="18.75">
      <c r="A16" s="487" t="s">
        <v>331</v>
      </c>
    </row>
    <row r="17" ht="19.5">
      <c r="A17" s="489" t="s">
        <v>332</v>
      </c>
    </row>
    <row r="18" ht="18.75">
      <c r="A18" s="490"/>
    </row>
    <row r="19" ht="15.75">
      <c r="A19" s="486"/>
    </row>
    <row r="20" ht="15.75">
      <c r="A20" s="491"/>
    </row>
    <row r="21" spans="1:4" ht="15.75">
      <c r="A21" s="698"/>
      <c r="B21" s="698"/>
      <c r="C21" s="698"/>
      <c r="D21" s="698"/>
    </row>
    <row r="22" spans="1:4" ht="15.75">
      <c r="A22" s="695" t="s">
        <v>334</v>
      </c>
      <c r="B22" s="695"/>
      <c r="C22" s="695"/>
      <c r="D22" s="695"/>
    </row>
    <row r="23" spans="1:4" ht="15.75">
      <c r="A23" s="695" t="s">
        <v>335</v>
      </c>
      <c r="B23" s="695"/>
      <c r="C23" s="695"/>
      <c r="D23" s="695"/>
    </row>
    <row r="24" spans="1:4" ht="15.75">
      <c r="A24" s="695" t="s">
        <v>336</v>
      </c>
      <c r="B24" s="695"/>
      <c r="C24" s="695"/>
      <c r="D24" s="695"/>
    </row>
    <row r="25" spans="1:4" ht="15.75">
      <c r="A25" s="695" t="s">
        <v>337</v>
      </c>
      <c r="B25" s="695"/>
      <c r="C25" s="695"/>
      <c r="D25" s="695"/>
    </row>
    <row r="26" spans="1:4" ht="15.75">
      <c r="A26" s="695" t="s">
        <v>343</v>
      </c>
      <c r="B26" s="695"/>
      <c r="C26" s="695"/>
      <c r="D26" s="695"/>
    </row>
    <row r="27" spans="1:4" ht="15.75">
      <c r="A27" s="696"/>
      <c r="B27" s="697"/>
      <c r="C27" s="697"/>
      <c r="D27" s="697"/>
    </row>
    <row r="28" spans="1:4" ht="15">
      <c r="A28" s="492"/>
      <c r="B28" s="316"/>
      <c r="C28" s="316"/>
      <c r="D28" s="316"/>
    </row>
    <row r="29" ht="15">
      <c r="A29" s="493"/>
    </row>
    <row r="30" ht="18.75">
      <c r="A30" s="494"/>
    </row>
  </sheetData>
  <sheetProtection/>
  <mergeCells count="7">
    <mergeCell ref="A21:D21"/>
    <mergeCell ref="A26:D26"/>
    <mergeCell ref="A27:D27"/>
    <mergeCell ref="A22:D22"/>
    <mergeCell ref="A23:D23"/>
    <mergeCell ref="A24:D24"/>
    <mergeCell ref="A25:D2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4.57421875" style="0" customWidth="1"/>
    <col min="2" max="2" width="0.2890625" style="0" customWidth="1"/>
    <col min="3" max="3" width="9.140625" style="0" hidden="1" customWidth="1"/>
    <col min="4" max="4" width="10.8515625" style="0" hidden="1" customWidth="1"/>
    <col min="5" max="5" width="9.140625" style="0" hidden="1" customWidth="1"/>
  </cols>
  <sheetData>
    <row r="2" ht="15.75">
      <c r="A2" s="486"/>
    </row>
    <row r="3" ht="18.75">
      <c r="A3" s="487" t="s">
        <v>344</v>
      </c>
    </row>
    <row r="4" ht="18.75">
      <c r="A4" s="487" t="s">
        <v>345</v>
      </c>
    </row>
    <row r="5" ht="18.75">
      <c r="A5" s="487" t="s">
        <v>346</v>
      </c>
    </row>
    <row r="6" s="316" customFormat="1" ht="18.75">
      <c r="A6" s="487" t="s">
        <v>347</v>
      </c>
    </row>
    <row r="7" s="316" customFormat="1" ht="18.75">
      <c r="A7" s="487"/>
    </row>
    <row r="8" s="316" customFormat="1" ht="18.75">
      <c r="A8" s="487"/>
    </row>
    <row r="9" s="316" customFormat="1" ht="18.75">
      <c r="A9" s="487"/>
    </row>
    <row r="10" s="316" customFormat="1" ht="18.75">
      <c r="A10" s="487"/>
    </row>
    <row r="11" ht="18.75">
      <c r="A11" s="339" t="s">
        <v>341</v>
      </c>
    </row>
    <row r="12" ht="18.75">
      <c r="A12" s="338" t="s">
        <v>328</v>
      </c>
    </row>
    <row r="13" ht="18.75">
      <c r="A13" s="338" t="s">
        <v>329</v>
      </c>
    </row>
    <row r="14" ht="18.75">
      <c r="A14" s="488" t="s">
        <v>330</v>
      </c>
    </row>
    <row r="15" ht="18.75">
      <c r="A15" s="488" t="s">
        <v>333</v>
      </c>
    </row>
    <row r="16" ht="18.75">
      <c r="A16" s="487" t="s">
        <v>331</v>
      </c>
    </row>
    <row r="17" ht="19.5">
      <c r="A17" s="489" t="s">
        <v>332</v>
      </c>
    </row>
    <row r="18" ht="18.75">
      <c r="A18" s="490"/>
    </row>
    <row r="19" ht="15.75">
      <c r="A19" s="486"/>
    </row>
    <row r="20" ht="15.75">
      <c r="A20" s="491"/>
    </row>
    <row r="21" spans="1:4" ht="15.75">
      <c r="A21" s="698"/>
      <c r="B21" s="698"/>
      <c r="C21" s="698"/>
      <c r="D21" s="698"/>
    </row>
    <row r="22" spans="1:4" ht="15.75">
      <c r="A22" s="695" t="s">
        <v>334</v>
      </c>
      <c r="B22" s="695"/>
      <c r="C22" s="695"/>
      <c r="D22" s="695"/>
    </row>
    <row r="23" spans="1:4" ht="15.75">
      <c r="A23" s="695" t="s">
        <v>335</v>
      </c>
      <c r="B23" s="695"/>
      <c r="C23" s="695"/>
      <c r="D23" s="695"/>
    </row>
    <row r="24" spans="1:4" ht="15.75">
      <c r="A24" s="695" t="s">
        <v>336</v>
      </c>
      <c r="B24" s="695"/>
      <c r="C24" s="695"/>
      <c r="D24" s="695"/>
    </row>
    <row r="25" spans="1:4" ht="15.75">
      <c r="A25" s="695" t="s">
        <v>337</v>
      </c>
      <c r="B25" s="695"/>
      <c r="C25" s="695"/>
      <c r="D25" s="695"/>
    </row>
    <row r="26" spans="1:4" ht="15.75">
      <c r="A26" s="695" t="s">
        <v>342</v>
      </c>
      <c r="B26" s="695"/>
      <c r="C26" s="695"/>
      <c r="D26" s="695"/>
    </row>
    <row r="27" spans="1:4" ht="15.75">
      <c r="A27" s="696"/>
      <c r="B27" s="697"/>
      <c r="C27" s="697"/>
      <c r="D27" s="697"/>
    </row>
    <row r="28" spans="1:4" ht="15">
      <c r="A28" s="492"/>
      <c r="B28" s="316"/>
      <c r="C28" s="316"/>
      <c r="D28" s="316"/>
    </row>
    <row r="29" ht="15">
      <c r="A29" s="493"/>
    </row>
    <row r="30" ht="18.75">
      <c r="A30" s="494"/>
    </row>
  </sheetData>
  <sheetProtection/>
  <mergeCells count="7">
    <mergeCell ref="A26:D26"/>
    <mergeCell ref="A27:D27"/>
    <mergeCell ref="A21:D21"/>
    <mergeCell ref="A22:D22"/>
    <mergeCell ref="A23:D23"/>
    <mergeCell ref="A24:D24"/>
    <mergeCell ref="A25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ТатьянаАлександровна</dc:creator>
  <cp:keywords/>
  <dc:description/>
  <cp:lastModifiedBy>Елена Владимировна</cp:lastModifiedBy>
  <cp:lastPrinted>2019-11-11T10:55:35Z</cp:lastPrinted>
  <dcterms:created xsi:type="dcterms:W3CDTF">2019-02-25T09:07:18Z</dcterms:created>
  <dcterms:modified xsi:type="dcterms:W3CDTF">2019-11-11T11:56:21Z</dcterms:modified>
  <cp:category/>
  <cp:version/>
  <cp:contentType/>
  <cp:contentStatus/>
</cp:coreProperties>
</file>